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60" yWindow="390" windowWidth="22995" windowHeight="8970"/>
  </bookViews>
  <sheets>
    <sheet name="Annual 2018" sheetId="1" r:id="rId1"/>
    <sheet name="Q1 2018" sheetId="2" r:id="rId2"/>
    <sheet name="Q2 2018" sheetId="3" r:id="rId3"/>
    <sheet name="Q3 2018 " sheetId="4" r:id="rId4"/>
    <sheet name="Q4 2018" sheetId="5" r:id="rId5"/>
    <sheet name="IC Waiver" sheetId="6" r:id="rId6"/>
    <sheet name="ICW Q1 2018" sheetId="7" r:id="rId7"/>
    <sheet name="ICW Q2 2018" sheetId="8" r:id="rId8"/>
    <sheet name="ICW Q3 2018" sheetId="10" r:id="rId9"/>
    <sheet name="ICW Q4 2018" sheetId="9" r:id="rId10"/>
    <sheet name="Daily formulas" sheetId="11" r:id="rId11"/>
  </sheets>
  <calcPr calcId="145621"/>
</workbook>
</file>

<file path=xl/calcChain.xml><?xml version="1.0" encoding="utf-8"?>
<calcChain xmlns="http://schemas.openxmlformats.org/spreadsheetml/2006/main">
  <c r="C45" i="5" l="1"/>
  <c r="C31" i="6"/>
  <c r="F15" i="6" l="1"/>
  <c r="I32" i="1" l="1"/>
  <c r="B45" i="5" l="1"/>
  <c r="B45" i="3" l="1"/>
  <c r="D48" i="2"/>
  <c r="C48" i="2"/>
  <c r="B48" i="2"/>
  <c r="E18" i="2" l="1"/>
  <c r="J14" i="11" l="1"/>
  <c r="K14" i="11"/>
  <c r="J15" i="11"/>
  <c r="K15" i="11"/>
  <c r="I11" i="5" l="1"/>
  <c r="H11" i="5"/>
  <c r="G11" i="5"/>
  <c r="F11" i="5"/>
  <c r="E11" i="5" s="1"/>
  <c r="C11" i="5"/>
  <c r="B11" i="5"/>
  <c r="J11" i="4"/>
  <c r="I11" i="4"/>
  <c r="H11" i="4"/>
  <c r="G11" i="4"/>
  <c r="F11" i="4"/>
  <c r="C11" i="4"/>
  <c r="B11" i="4"/>
  <c r="D11" i="5" l="1"/>
  <c r="E11" i="4"/>
  <c r="D11" i="4"/>
  <c r="AL35" i="11" l="1"/>
  <c r="AM35" i="11" s="1"/>
  <c r="AJ35" i="11"/>
  <c r="AK35" i="11" s="1"/>
  <c r="AH35" i="11"/>
  <c r="AI35" i="11" s="1"/>
  <c r="AF35" i="11"/>
  <c r="AG35" i="11" s="1"/>
  <c r="AD35" i="11"/>
  <c r="AE35" i="11" s="1"/>
  <c r="AB35" i="11"/>
  <c r="AC35" i="11" s="1"/>
  <c r="AL34" i="11"/>
  <c r="AM34" i="11" s="1"/>
  <c r="AJ34" i="11"/>
  <c r="AK34" i="11" s="1"/>
  <c r="AH34" i="11"/>
  <c r="AI34" i="11" s="1"/>
  <c r="AF34" i="11"/>
  <c r="AG34" i="11" s="1"/>
  <c r="AD34" i="11"/>
  <c r="AE34" i="11" s="1"/>
  <c r="AB34" i="11"/>
  <c r="AC34" i="11" s="1"/>
  <c r="AL33" i="11"/>
  <c r="AM33" i="11" s="1"/>
  <c r="AJ33" i="11"/>
  <c r="AK33" i="11" s="1"/>
  <c r="AH33" i="11"/>
  <c r="AI33" i="11" s="1"/>
  <c r="AF33" i="11"/>
  <c r="AG33" i="11" s="1"/>
  <c r="AD33" i="11"/>
  <c r="AE33" i="11" s="1"/>
  <c r="AB33" i="11"/>
  <c r="AC33" i="11" s="1"/>
  <c r="AL32" i="11"/>
  <c r="AM32" i="11" s="1"/>
  <c r="AJ32" i="11"/>
  <c r="AK32" i="11" s="1"/>
  <c r="AH32" i="11"/>
  <c r="AI32" i="11" s="1"/>
  <c r="AF32" i="11"/>
  <c r="AG32" i="11" s="1"/>
  <c r="AD32" i="11"/>
  <c r="AE32" i="11" s="1"/>
  <c r="AB32" i="11"/>
  <c r="AC32" i="11" s="1"/>
  <c r="AC36" i="11" s="1"/>
  <c r="AC37" i="11" s="1"/>
  <c r="AC38" i="11" s="1"/>
  <c r="F24" i="11" s="1"/>
  <c r="AL31" i="11"/>
  <c r="AM31" i="11" s="1"/>
  <c r="AJ31" i="11"/>
  <c r="AK31" i="11" s="1"/>
  <c r="AH31" i="11"/>
  <c r="AI31" i="11" s="1"/>
  <c r="AF31" i="11"/>
  <c r="AG31" i="11" s="1"/>
  <c r="AG36" i="11" s="1"/>
  <c r="AG37" i="11" s="1"/>
  <c r="AG38" i="11" s="1"/>
  <c r="H24" i="11" s="1"/>
  <c r="AD31" i="11"/>
  <c r="AE31" i="11" s="1"/>
  <c r="AE36" i="11" s="1"/>
  <c r="AE37" i="11" s="1"/>
  <c r="AE38" i="11" s="1"/>
  <c r="G24" i="11" s="1"/>
  <c r="AB31" i="11"/>
  <c r="AC31" i="11" s="1"/>
  <c r="K24" i="11"/>
  <c r="J24" i="11"/>
  <c r="D24" i="11"/>
  <c r="C24" i="11"/>
  <c r="AO23" i="11"/>
  <c r="AI23" i="11"/>
  <c r="AG23" i="11"/>
  <c r="AF23" i="11"/>
  <c r="AD23" i="11"/>
  <c r="AE23" i="11" s="1"/>
  <c r="AC23" i="11"/>
  <c r="AB23" i="11"/>
  <c r="L23" i="11"/>
  <c r="I23" i="11"/>
  <c r="E23" i="11"/>
  <c r="B23" i="11"/>
  <c r="A23" i="11"/>
  <c r="AO22" i="11"/>
  <c r="AI22" i="11"/>
  <c r="AF22" i="11"/>
  <c r="AG22" i="11" s="1"/>
  <c r="AD22" i="11"/>
  <c r="AE22" i="11" s="1"/>
  <c r="AB22" i="11"/>
  <c r="AC22" i="11" s="1"/>
  <c r="L22" i="11"/>
  <c r="I22" i="11"/>
  <c r="E22" i="11"/>
  <c r="B22" i="11"/>
  <c r="A22" i="11"/>
  <c r="AO21" i="11"/>
  <c r="AI21" i="11"/>
  <c r="AF21" i="11"/>
  <c r="AG21" i="11" s="1"/>
  <c r="AD21" i="11"/>
  <c r="AE21" i="11" s="1"/>
  <c r="AB21" i="11"/>
  <c r="AC21" i="11" s="1"/>
  <c r="L21" i="11"/>
  <c r="I21" i="11"/>
  <c r="E21" i="11"/>
  <c r="B21" i="11"/>
  <c r="A21" i="11"/>
  <c r="AO20" i="11"/>
  <c r="AI20" i="11"/>
  <c r="AF20" i="11"/>
  <c r="AG20" i="11" s="1"/>
  <c r="AD20" i="11"/>
  <c r="AE20" i="11" s="1"/>
  <c r="AB20" i="11"/>
  <c r="AC20" i="11" s="1"/>
  <c r="I20" i="11"/>
  <c r="L20" i="11" s="1"/>
  <c r="E20" i="11"/>
  <c r="B20" i="11"/>
  <c r="A20" i="11"/>
  <c r="AO19" i="11"/>
  <c r="AI19" i="11"/>
  <c r="AF19" i="11"/>
  <c r="AG19" i="11" s="1"/>
  <c r="AD19" i="11"/>
  <c r="AE19" i="11" s="1"/>
  <c r="AB19" i="11"/>
  <c r="AC19" i="11" s="1"/>
  <c r="I19" i="11"/>
  <c r="L19" i="11" s="1"/>
  <c r="B19" i="11"/>
  <c r="B24" i="11" s="1"/>
  <c r="A19" i="11"/>
  <c r="D16" i="11"/>
  <c r="C16" i="11"/>
  <c r="E15" i="11"/>
  <c r="B15" i="11"/>
  <c r="A15" i="11"/>
  <c r="B14" i="11"/>
  <c r="E14" i="11" s="1"/>
  <c r="A14" i="11"/>
  <c r="B13" i="11"/>
  <c r="E13" i="11" s="1"/>
  <c r="A13" i="11"/>
  <c r="B12" i="11"/>
  <c r="E12" i="11" s="1"/>
  <c r="A12" i="11"/>
  <c r="B11" i="11"/>
  <c r="A11" i="11"/>
  <c r="K8" i="11"/>
  <c r="J8" i="11"/>
  <c r="D8" i="11"/>
  <c r="C8" i="11"/>
  <c r="AV7" i="11"/>
  <c r="T7" i="11" s="1"/>
  <c r="AP7" i="11"/>
  <c r="AL7" i="11"/>
  <c r="AM7" i="11" s="1"/>
  <c r="AJ7" i="11"/>
  <c r="AK7" i="11" s="1"/>
  <c r="AH7" i="11"/>
  <c r="AI7" i="11" s="1"/>
  <c r="AF7" i="11"/>
  <c r="AG7" i="11" s="1"/>
  <c r="AP23" i="11" s="1"/>
  <c r="AD7" i="11"/>
  <c r="AE7" i="11" s="1"/>
  <c r="AB7" i="11"/>
  <c r="AC7" i="11" s="1"/>
  <c r="AH23" i="11" s="1"/>
  <c r="Q7" i="11"/>
  <c r="I7" i="11"/>
  <c r="L7" i="11" s="1"/>
  <c r="B7" i="11"/>
  <c r="E7" i="11" s="1"/>
  <c r="AV6" i="11"/>
  <c r="AP6" i="11"/>
  <c r="S6" i="11" s="1"/>
  <c r="AL6" i="11"/>
  <c r="AM6" i="11" s="1"/>
  <c r="AJ6" i="11"/>
  <c r="AK6" i="11" s="1"/>
  <c r="AH6" i="11"/>
  <c r="AI6" i="11" s="1"/>
  <c r="AF6" i="11"/>
  <c r="AG6" i="11" s="1"/>
  <c r="AD6" i="11"/>
  <c r="AE6" i="11" s="1"/>
  <c r="AB6" i="11"/>
  <c r="AC6" i="11" s="1"/>
  <c r="Q6" i="11"/>
  <c r="I6" i="11"/>
  <c r="L6" i="11" s="1"/>
  <c r="B6" i="11"/>
  <c r="E6" i="11" s="1"/>
  <c r="AV5" i="11"/>
  <c r="AP5" i="11"/>
  <c r="S5" i="11" s="1"/>
  <c r="AL5" i="11"/>
  <c r="AM5" i="11" s="1"/>
  <c r="AJ5" i="11"/>
  <c r="AK5" i="11" s="1"/>
  <c r="AH5" i="11"/>
  <c r="AI5" i="11" s="1"/>
  <c r="AF5" i="11"/>
  <c r="AG5" i="11" s="1"/>
  <c r="AD5" i="11"/>
  <c r="AE5" i="11" s="1"/>
  <c r="AB5" i="11"/>
  <c r="AC5" i="11" s="1"/>
  <c r="Q5" i="11"/>
  <c r="I5" i="11"/>
  <c r="L5" i="11" s="1"/>
  <c r="B5" i="11"/>
  <c r="E5" i="11" s="1"/>
  <c r="AV4" i="11"/>
  <c r="AP4" i="11"/>
  <c r="S4" i="11" s="1"/>
  <c r="AL4" i="11"/>
  <c r="AM4" i="11" s="1"/>
  <c r="AJ4" i="11"/>
  <c r="AK4" i="11" s="1"/>
  <c r="AH4" i="11"/>
  <c r="AI4" i="11" s="1"/>
  <c r="AF4" i="11"/>
  <c r="AG4" i="11" s="1"/>
  <c r="AD4" i="11"/>
  <c r="AE4" i="11" s="1"/>
  <c r="AB4" i="11"/>
  <c r="AC4" i="11" s="1"/>
  <c r="Q4" i="11"/>
  <c r="I4" i="11"/>
  <c r="L4" i="11" s="1"/>
  <c r="B4" i="11"/>
  <c r="E4" i="11" s="1"/>
  <c r="AV3" i="11"/>
  <c r="T3" i="11" s="1"/>
  <c r="AP3" i="11"/>
  <c r="AL3" i="11"/>
  <c r="AM3" i="11" s="1"/>
  <c r="AJ3" i="11"/>
  <c r="AK3" i="11" s="1"/>
  <c r="AH3" i="11"/>
  <c r="AI3" i="11" s="1"/>
  <c r="AF3" i="11"/>
  <c r="AG3" i="11" s="1"/>
  <c r="AD3" i="11"/>
  <c r="AE3" i="11" s="1"/>
  <c r="AB3" i="11"/>
  <c r="AC3" i="11" s="1"/>
  <c r="Q3" i="11"/>
  <c r="I3" i="11"/>
  <c r="B3" i="11"/>
  <c r="E3" i="11" s="1"/>
  <c r="AM36" i="11" l="1"/>
  <c r="AM37" i="11" s="1"/>
  <c r="AM38" i="11" s="1"/>
  <c r="O24" i="11" s="1"/>
  <c r="AK36" i="11"/>
  <c r="AK37" i="11" s="1"/>
  <c r="AK38" i="11" s="1"/>
  <c r="N24" i="11" s="1"/>
  <c r="I8" i="11"/>
  <c r="L8" i="11" s="1"/>
  <c r="AH22" i="11"/>
  <c r="AJ22" i="11" s="1"/>
  <c r="AK22" i="11" s="1"/>
  <c r="M14" i="11" s="1"/>
  <c r="AP22" i="11"/>
  <c r="AQ22" i="11" s="1"/>
  <c r="AR22" i="11" s="1"/>
  <c r="O14" i="11" s="1"/>
  <c r="AL22" i="11"/>
  <c r="AM22" i="11" s="1"/>
  <c r="AN22" i="11" s="1"/>
  <c r="N14" i="11" s="1"/>
  <c r="AL23" i="11"/>
  <c r="AM23" i="11" s="1"/>
  <c r="AN23" i="11" s="1"/>
  <c r="N15" i="11" s="1"/>
  <c r="AN7" i="11"/>
  <c r="R7" i="11" s="1"/>
  <c r="U7" i="11" s="1"/>
  <c r="B16" i="11"/>
  <c r="E16" i="11" s="1"/>
  <c r="I15" i="11"/>
  <c r="L15" i="11" s="1"/>
  <c r="S7" i="11"/>
  <c r="AQ23" i="11"/>
  <c r="AR23" i="11" s="1"/>
  <c r="O15" i="11" s="1"/>
  <c r="AJ23" i="11"/>
  <c r="AK23" i="11" s="1"/>
  <c r="M15" i="11" s="1"/>
  <c r="I14" i="11"/>
  <c r="L14" i="11" s="1"/>
  <c r="AN6" i="11"/>
  <c r="R6" i="11" s="1"/>
  <c r="AN5" i="11"/>
  <c r="R5" i="11" s="1"/>
  <c r="AS6" i="11"/>
  <c r="AT6" i="11" s="1"/>
  <c r="AU6" i="11" s="1"/>
  <c r="W6" i="11" s="1"/>
  <c r="I13" i="11"/>
  <c r="L13" i="11" s="1"/>
  <c r="AI24" i="11"/>
  <c r="I12" i="11"/>
  <c r="L12" i="11" s="1"/>
  <c r="AG24" i="11"/>
  <c r="AG25" i="11" s="1"/>
  <c r="AG26" i="11" s="1"/>
  <c r="H16" i="11" s="1"/>
  <c r="AL20" i="11"/>
  <c r="AM20" i="11" s="1"/>
  <c r="AN20" i="11" s="1"/>
  <c r="N12" i="11" s="1"/>
  <c r="K16" i="11"/>
  <c r="AO24" i="11"/>
  <c r="AL21" i="11"/>
  <c r="AM21" i="11" s="1"/>
  <c r="AN21" i="11" s="1"/>
  <c r="N13" i="11" s="1"/>
  <c r="AC24" i="11"/>
  <c r="AC25" i="11" s="1"/>
  <c r="AC26" i="11" s="1"/>
  <c r="F16" i="11" s="1"/>
  <c r="AE24" i="11"/>
  <c r="AE25" i="11" s="1"/>
  <c r="AE26" i="11" s="1"/>
  <c r="G16" i="11" s="1"/>
  <c r="AN3" i="11"/>
  <c r="I24" i="11"/>
  <c r="L24" i="11" s="1"/>
  <c r="E19" i="11"/>
  <c r="E24" i="11"/>
  <c r="E11" i="11"/>
  <c r="I11" i="11"/>
  <c r="L11" i="11" s="1"/>
  <c r="L3" i="11"/>
  <c r="S3" i="11"/>
  <c r="AV8" i="11"/>
  <c r="T8" i="11" s="1"/>
  <c r="AP8" i="11"/>
  <c r="S8" i="11" s="1"/>
  <c r="B8" i="11"/>
  <c r="E8" i="11" s="1"/>
  <c r="AH20" i="11"/>
  <c r="AJ20" i="11" s="1"/>
  <c r="AK20" i="11" s="1"/>
  <c r="M12" i="11" s="1"/>
  <c r="AO4" i="11"/>
  <c r="AQ4" i="11" s="1"/>
  <c r="AR4" i="11" s="1"/>
  <c r="V4" i="11" s="1"/>
  <c r="AP21" i="11"/>
  <c r="AQ21" i="11" s="1"/>
  <c r="AR21" i="11" s="1"/>
  <c r="O13" i="11" s="1"/>
  <c r="AW5" i="11"/>
  <c r="AX5" i="11" s="1"/>
  <c r="AY5" i="11" s="1"/>
  <c r="X5" i="11" s="1"/>
  <c r="AP19" i="11"/>
  <c r="AG8" i="11"/>
  <c r="AG9" i="11" s="1"/>
  <c r="AG10" i="11" s="1"/>
  <c r="H8" i="11" s="1"/>
  <c r="AW3" i="11"/>
  <c r="AH19" i="11"/>
  <c r="AC8" i="11"/>
  <c r="AC9" i="11" s="1"/>
  <c r="AC10" i="11" s="1"/>
  <c r="F8" i="11" s="1"/>
  <c r="AO3" i="11"/>
  <c r="AP20" i="11"/>
  <c r="AQ20" i="11" s="1"/>
  <c r="AR20" i="11" s="1"/>
  <c r="O12" i="11" s="1"/>
  <c r="AW4" i="11"/>
  <c r="AX4" i="11" s="1"/>
  <c r="AY4" i="11" s="1"/>
  <c r="X4" i="11" s="1"/>
  <c r="AK8" i="11"/>
  <c r="AK9" i="11" s="1"/>
  <c r="AK10" i="11" s="1"/>
  <c r="AS3" i="11"/>
  <c r="AH21" i="11"/>
  <c r="AJ21" i="11" s="1"/>
  <c r="AK21" i="11" s="1"/>
  <c r="M13" i="11" s="1"/>
  <c r="AO5" i="11"/>
  <c r="AQ5" i="11" s="1"/>
  <c r="AR5" i="11" s="1"/>
  <c r="V5" i="11" s="1"/>
  <c r="AO7" i="11"/>
  <c r="AQ7" i="11" s="1"/>
  <c r="AR7" i="11" s="1"/>
  <c r="V7" i="11" s="1"/>
  <c r="T4" i="11"/>
  <c r="AN4" i="11"/>
  <c r="R4" i="11" s="1"/>
  <c r="AS4" i="11"/>
  <c r="AT4" i="11" s="1"/>
  <c r="AU4" i="11" s="1"/>
  <c r="W4" i="11" s="1"/>
  <c r="T5" i="11"/>
  <c r="AW7" i="11"/>
  <c r="AX7" i="11" s="1"/>
  <c r="AY7" i="11" s="1"/>
  <c r="X7" i="11" s="1"/>
  <c r="AI36" i="11"/>
  <c r="AI37" i="11" s="1"/>
  <c r="AI38" i="11" s="1"/>
  <c r="M24" i="11" s="1"/>
  <c r="AL19" i="11"/>
  <c r="AE8" i="11"/>
  <c r="AE9" i="11" s="1"/>
  <c r="AE10" i="11" s="1"/>
  <c r="G8" i="11" s="1"/>
  <c r="AI8" i="11"/>
  <c r="AI9" i="11" s="1"/>
  <c r="AI10" i="11" s="1"/>
  <c r="M8" i="11" s="1"/>
  <c r="AM8" i="11"/>
  <c r="AM9" i="11" s="1"/>
  <c r="AM10" i="11" s="1"/>
  <c r="O8" i="11" s="1"/>
  <c r="AS5" i="11"/>
  <c r="AT5" i="11" s="1"/>
  <c r="AU5" i="11" s="1"/>
  <c r="W5" i="11" s="1"/>
  <c r="T6" i="11"/>
  <c r="AW6" i="11"/>
  <c r="AX6" i="11" s="1"/>
  <c r="AY6" i="11" s="1"/>
  <c r="X6" i="11" s="1"/>
  <c r="AS7" i="11"/>
  <c r="AT7" i="11" s="1"/>
  <c r="AU7" i="11" s="1"/>
  <c r="W7" i="11" s="1"/>
  <c r="J16" i="11"/>
  <c r="AO6" i="11"/>
  <c r="AQ6" i="11" s="1"/>
  <c r="AR6" i="11" s="1"/>
  <c r="V6" i="11" s="1"/>
  <c r="B18" i="6"/>
  <c r="E18" i="6" s="1"/>
  <c r="U6" i="11" l="1"/>
  <c r="U5" i="11"/>
  <c r="AN8" i="11"/>
  <c r="R8" i="11" s="1"/>
  <c r="U8" i="11" s="1"/>
  <c r="R3" i="11"/>
  <c r="U3" i="11" s="1"/>
  <c r="U4" i="11"/>
  <c r="I16" i="11"/>
  <c r="L16" i="11" s="1"/>
  <c r="AJ19" i="11"/>
  <c r="AK19" i="11" s="1"/>
  <c r="M11" i="11" s="1"/>
  <c r="AH24" i="11"/>
  <c r="AK25" i="11" s="1"/>
  <c r="AK26" i="11" s="1"/>
  <c r="M16" i="11" s="1"/>
  <c r="AP24" i="11"/>
  <c r="AR25" i="11" s="1"/>
  <c r="AR26" i="11" s="1"/>
  <c r="O16" i="11" s="1"/>
  <c r="AQ19" i="11"/>
  <c r="AR19" i="11" s="1"/>
  <c r="O11" i="11" s="1"/>
  <c r="AL24" i="11"/>
  <c r="AN25" i="11" s="1"/>
  <c r="AN26" i="11" s="1"/>
  <c r="N16" i="11" s="1"/>
  <c r="AM19" i="11"/>
  <c r="AN19" i="11" s="1"/>
  <c r="N11" i="11" s="1"/>
  <c r="AS8" i="11"/>
  <c r="AU9" i="11" s="1"/>
  <c r="AU10" i="11" s="1"/>
  <c r="W8" i="11" s="1"/>
  <c r="AT3" i="11"/>
  <c r="AU3" i="11" s="1"/>
  <c r="W3" i="11" s="1"/>
  <c r="AO8" i="11"/>
  <c r="AR9" i="11" s="1"/>
  <c r="AR10" i="11" s="1"/>
  <c r="V8" i="11" s="1"/>
  <c r="AQ3" i="11"/>
  <c r="AR3" i="11" s="1"/>
  <c r="V3" i="11" s="1"/>
  <c r="AW8" i="11"/>
  <c r="AY9" i="11" s="1"/>
  <c r="AY10" i="11" s="1"/>
  <c r="X8" i="11" s="1"/>
  <c r="AX3" i="11"/>
  <c r="AY3" i="11" s="1"/>
  <c r="X3" i="11" s="1"/>
  <c r="D18" i="6"/>
  <c r="E16" i="9"/>
  <c r="D16" i="9"/>
  <c r="E15" i="9"/>
  <c r="E14" i="9"/>
  <c r="I11" i="9"/>
  <c r="H11" i="9"/>
  <c r="G11" i="9"/>
  <c r="F11" i="9"/>
  <c r="C11" i="9"/>
  <c r="B11" i="9"/>
  <c r="J5" i="9"/>
  <c r="I5" i="9"/>
  <c r="H5" i="9"/>
  <c r="G5" i="9"/>
  <c r="F5" i="9"/>
  <c r="C5" i="9"/>
  <c r="B5" i="9"/>
  <c r="D16" i="10"/>
  <c r="C16" i="10"/>
  <c r="B16" i="10"/>
  <c r="E15" i="10"/>
  <c r="E14" i="10"/>
  <c r="I11" i="10"/>
  <c r="H11" i="10"/>
  <c r="G11" i="10"/>
  <c r="F11" i="10"/>
  <c r="C11" i="10"/>
  <c r="B11" i="10"/>
  <c r="J5" i="10"/>
  <c r="I5" i="10"/>
  <c r="H5" i="10"/>
  <c r="G5" i="10"/>
  <c r="F5" i="10"/>
  <c r="C5" i="10"/>
  <c r="B5" i="10"/>
  <c r="E15" i="3"/>
  <c r="E17" i="3"/>
  <c r="C16" i="8"/>
  <c r="E16" i="8"/>
  <c r="E15" i="8"/>
  <c r="E14" i="8"/>
  <c r="I11" i="8"/>
  <c r="H11" i="8"/>
  <c r="G11" i="8"/>
  <c r="F11" i="8"/>
  <c r="C11" i="8"/>
  <c r="B11" i="8"/>
  <c r="J5" i="8"/>
  <c r="I5" i="8"/>
  <c r="H5" i="8"/>
  <c r="G5" i="8"/>
  <c r="F5" i="8"/>
  <c r="C5" i="8"/>
  <c r="D5" i="8" s="1"/>
  <c r="B5" i="8"/>
  <c r="E15" i="7"/>
  <c r="E14" i="7"/>
  <c r="D16" i="7"/>
  <c r="C16" i="7"/>
  <c r="B16" i="7"/>
  <c r="J5" i="7"/>
  <c r="I5" i="7"/>
  <c r="H5" i="7"/>
  <c r="G5" i="7"/>
  <c r="F5" i="7"/>
  <c r="C5" i="7"/>
  <c r="E15" i="5"/>
  <c r="E16" i="5"/>
  <c r="D45" i="5"/>
  <c r="E43" i="5"/>
  <c r="E42" i="5"/>
  <c r="E41" i="5"/>
  <c r="E40" i="5"/>
  <c r="E39" i="5"/>
  <c r="E38" i="5"/>
  <c r="E37" i="5"/>
  <c r="E36" i="5"/>
  <c r="E35" i="5"/>
  <c r="E34" i="5"/>
  <c r="E33" i="5"/>
  <c r="E32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5" i="4"/>
  <c r="E16" i="4"/>
  <c r="D45" i="4"/>
  <c r="C45" i="4"/>
  <c r="B45" i="4"/>
  <c r="E43" i="4"/>
  <c r="E42" i="4"/>
  <c r="E41" i="4"/>
  <c r="E40" i="4"/>
  <c r="E39" i="4"/>
  <c r="E38" i="4"/>
  <c r="E37" i="4"/>
  <c r="E36" i="4"/>
  <c r="E35" i="4"/>
  <c r="E34" i="4"/>
  <c r="E33" i="4"/>
  <c r="E32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J11" i="3"/>
  <c r="I11" i="3"/>
  <c r="H11" i="3"/>
  <c r="G11" i="3"/>
  <c r="F11" i="3"/>
  <c r="C11" i="3"/>
  <c r="B11" i="3"/>
  <c r="D45" i="3"/>
  <c r="C45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3" i="3"/>
  <c r="E22" i="3"/>
  <c r="E21" i="3"/>
  <c r="E20" i="3"/>
  <c r="E19" i="3"/>
  <c r="E18" i="3"/>
  <c r="E46" i="2"/>
  <c r="E45" i="2"/>
  <c r="E44" i="2"/>
  <c r="E43" i="2"/>
  <c r="E42" i="2"/>
  <c r="E41" i="2"/>
  <c r="E40" i="2"/>
  <c r="E39" i="2"/>
  <c r="E38" i="2"/>
  <c r="E37" i="2"/>
  <c r="E36" i="2"/>
  <c r="E35" i="2"/>
  <c r="E32" i="2"/>
  <c r="E31" i="2"/>
  <c r="E30" i="2"/>
  <c r="E29" i="2"/>
  <c r="E28" i="2"/>
  <c r="E26" i="2"/>
  <c r="E25" i="2"/>
  <c r="E24" i="2"/>
  <c r="E23" i="2"/>
  <c r="E22" i="2"/>
  <c r="E21" i="2"/>
  <c r="E20" i="2"/>
  <c r="I11" i="2"/>
  <c r="H11" i="2"/>
  <c r="G11" i="2"/>
  <c r="F11" i="2"/>
  <c r="C11" i="2"/>
  <c r="B11" i="2"/>
  <c r="M36" i="6"/>
  <c r="L36" i="6"/>
  <c r="K36" i="6"/>
  <c r="J36" i="6"/>
  <c r="I36" i="6"/>
  <c r="H36" i="6"/>
  <c r="G36" i="6"/>
  <c r="F36" i="6"/>
  <c r="E36" i="6"/>
  <c r="D36" i="6"/>
  <c r="C36" i="6"/>
  <c r="B36" i="6"/>
  <c r="B19" i="6"/>
  <c r="E11" i="9" l="1"/>
  <c r="E5" i="9"/>
  <c r="D11" i="9"/>
  <c r="D5" i="9"/>
  <c r="D11" i="10"/>
  <c r="E11" i="10"/>
  <c r="D5" i="10"/>
  <c r="E5" i="10"/>
  <c r="M39" i="6"/>
  <c r="E5" i="8"/>
  <c r="D11" i="8"/>
  <c r="E11" i="8"/>
  <c r="E45" i="5"/>
  <c r="E11" i="3"/>
  <c r="E48" i="2"/>
  <c r="E11" i="2"/>
  <c r="D11" i="2"/>
  <c r="E16" i="7"/>
  <c r="E16" i="10"/>
  <c r="B5" i="7"/>
  <c r="E5" i="7" s="1"/>
  <c r="E45" i="4"/>
  <c r="D11" i="3"/>
  <c r="E45" i="3"/>
  <c r="A36" i="6"/>
  <c r="O35" i="6"/>
  <c r="P35" i="6" s="1"/>
  <c r="N34" i="6"/>
  <c r="B3" i="6"/>
  <c r="E3" i="6" s="1"/>
  <c r="B2" i="6"/>
  <c r="E2" i="6" s="1"/>
  <c r="I31" i="6"/>
  <c r="H31" i="6"/>
  <c r="G31" i="6"/>
  <c r="F31" i="6"/>
  <c r="B29" i="6"/>
  <c r="E29" i="6" s="1"/>
  <c r="B28" i="6"/>
  <c r="D28" i="6" s="1"/>
  <c r="B27" i="6"/>
  <c r="D27" i="6" s="1"/>
  <c r="B26" i="6"/>
  <c r="D26" i="6" s="1"/>
  <c r="B25" i="6"/>
  <c r="E25" i="6" s="1"/>
  <c r="B24" i="6"/>
  <c r="D24" i="6" s="1"/>
  <c r="B23" i="6"/>
  <c r="D23" i="6" s="1"/>
  <c r="B22" i="6"/>
  <c r="D22" i="6" s="1"/>
  <c r="B21" i="6"/>
  <c r="E21" i="6" s="1"/>
  <c r="B20" i="6"/>
  <c r="D20" i="6" s="1"/>
  <c r="E19" i="6"/>
  <c r="J15" i="6"/>
  <c r="I15" i="6"/>
  <c r="H15" i="6"/>
  <c r="G15" i="6"/>
  <c r="C15" i="6"/>
  <c r="B13" i="6"/>
  <c r="E13" i="6" s="1"/>
  <c r="B12" i="6"/>
  <c r="D12" i="6" s="1"/>
  <c r="B11" i="6"/>
  <c r="E11" i="6" s="1"/>
  <c r="B10" i="6"/>
  <c r="E10" i="6" s="1"/>
  <c r="B9" i="6"/>
  <c r="E9" i="6" s="1"/>
  <c r="B8" i="6"/>
  <c r="D8" i="6" s="1"/>
  <c r="B7" i="6"/>
  <c r="D7" i="6" s="1"/>
  <c r="B6" i="6"/>
  <c r="E6" i="6" s="1"/>
  <c r="B5" i="6"/>
  <c r="E5" i="6" s="1"/>
  <c r="B4" i="6"/>
  <c r="D4" i="6" s="1"/>
  <c r="O50" i="1"/>
  <c r="N49" i="1"/>
  <c r="P34" i="6" l="1"/>
  <c r="N36" i="6"/>
  <c r="M38" i="6" s="1"/>
  <c r="O36" i="6"/>
  <c r="N38" i="6" s="1"/>
  <c r="D5" i="7"/>
  <c r="E22" i="6"/>
  <c r="D3" i="6"/>
  <c r="E26" i="6"/>
  <c r="E7" i="6"/>
  <c r="E12" i="6"/>
  <c r="E8" i="6"/>
  <c r="D11" i="6"/>
  <c r="E27" i="6"/>
  <c r="E4" i="6"/>
  <c r="B31" i="6"/>
  <c r="E23" i="6"/>
  <c r="D21" i="6"/>
  <c r="D29" i="6"/>
  <c r="D19" i="6"/>
  <c r="E20" i="6"/>
  <c r="E24" i="6"/>
  <c r="E28" i="6"/>
  <c r="D25" i="6"/>
  <c r="B15" i="6"/>
  <c r="D15" i="6" s="1"/>
  <c r="D2" i="6"/>
  <c r="D6" i="6"/>
  <c r="D10" i="6"/>
  <c r="D5" i="6"/>
  <c r="D9" i="6"/>
  <c r="D13" i="6"/>
  <c r="M66" i="1"/>
  <c r="L66" i="1"/>
  <c r="K66" i="1"/>
  <c r="J66" i="1"/>
  <c r="I66" i="1"/>
  <c r="H66" i="1"/>
  <c r="G66" i="1"/>
  <c r="F66" i="1"/>
  <c r="E66" i="1"/>
  <c r="D66" i="1"/>
  <c r="C66" i="1"/>
  <c r="O64" i="1"/>
  <c r="O62" i="1"/>
  <c r="O60" i="1"/>
  <c r="O58" i="1"/>
  <c r="O56" i="1"/>
  <c r="O54" i="1"/>
  <c r="O48" i="1"/>
  <c r="O47" i="1"/>
  <c r="O43" i="1"/>
  <c r="O41" i="1"/>
  <c r="O39" i="1"/>
  <c r="N63" i="1"/>
  <c r="N61" i="1"/>
  <c r="N59" i="1"/>
  <c r="N57" i="1"/>
  <c r="N55" i="1"/>
  <c r="N53" i="1"/>
  <c r="N46" i="1"/>
  <c r="N44" i="1"/>
  <c r="N42" i="1"/>
  <c r="N40" i="1"/>
  <c r="N38" i="1"/>
  <c r="N36" i="1"/>
  <c r="B66" i="1"/>
  <c r="E31" i="6" l="1"/>
  <c r="D31" i="6"/>
  <c r="E15" i="6"/>
  <c r="N66" i="1"/>
  <c r="O66" i="1"/>
  <c r="B3" i="1"/>
  <c r="H32" i="1"/>
  <c r="G32" i="1"/>
  <c r="F32" i="1"/>
  <c r="C32" i="1"/>
  <c r="B30" i="1"/>
  <c r="D30" i="1" s="1"/>
  <c r="B29" i="1"/>
  <c r="E29" i="1" s="1"/>
  <c r="B28" i="1"/>
  <c r="E28" i="1" s="1"/>
  <c r="B27" i="1"/>
  <c r="E27" i="1" s="1"/>
  <c r="B26" i="1"/>
  <c r="D26" i="1" s="1"/>
  <c r="B25" i="1"/>
  <c r="E25" i="1" s="1"/>
  <c r="B24" i="1"/>
  <c r="E24" i="1" s="1"/>
  <c r="B23" i="1"/>
  <c r="E23" i="1" s="1"/>
  <c r="B22" i="1"/>
  <c r="D22" i="1" s="1"/>
  <c r="B21" i="1"/>
  <c r="D21" i="1" s="1"/>
  <c r="B20" i="1"/>
  <c r="E20" i="1" s="1"/>
  <c r="E19" i="1"/>
  <c r="E30" i="1" l="1"/>
  <c r="E21" i="1"/>
  <c r="E26" i="1"/>
  <c r="D29" i="1"/>
  <c r="E22" i="1"/>
  <c r="D25" i="1"/>
  <c r="D20" i="1"/>
  <c r="D24" i="1"/>
  <c r="D28" i="1"/>
  <c r="B32" i="1"/>
  <c r="E32" i="1" s="1"/>
  <c r="D19" i="1"/>
  <c r="D23" i="1"/>
  <c r="D27" i="1"/>
  <c r="D32" i="1" l="1"/>
  <c r="B14" i="1"/>
  <c r="D14" i="1" s="1"/>
  <c r="E14" i="1" l="1"/>
  <c r="B13" i="1"/>
  <c r="E13" i="1" s="1"/>
  <c r="B12" i="1"/>
  <c r="D12" i="1" s="1"/>
  <c r="K5" i="5"/>
  <c r="J5" i="5"/>
  <c r="I5" i="5"/>
  <c r="H5" i="5"/>
  <c r="G5" i="5"/>
  <c r="F5" i="5"/>
  <c r="C5" i="5"/>
  <c r="E11" i="1"/>
  <c r="B10" i="1"/>
  <c r="E10" i="1" s="1"/>
  <c r="B9" i="1"/>
  <c r="D9" i="1" s="1"/>
  <c r="K5" i="4"/>
  <c r="J5" i="4"/>
  <c r="I5" i="4"/>
  <c r="H5" i="4"/>
  <c r="G5" i="4"/>
  <c r="F5" i="4"/>
  <c r="C5" i="4"/>
  <c r="B5" i="4"/>
  <c r="B8" i="1"/>
  <c r="D8" i="1" s="1"/>
  <c r="B7" i="1"/>
  <c r="E7" i="1" s="1"/>
  <c r="M5" i="3"/>
  <c r="K5" i="3"/>
  <c r="J5" i="3"/>
  <c r="I5" i="3"/>
  <c r="H5" i="3"/>
  <c r="G5" i="3"/>
  <c r="F5" i="3"/>
  <c r="C5" i="3"/>
  <c r="B5" i="3"/>
  <c r="B6" i="1"/>
  <c r="E6" i="1" s="1"/>
  <c r="N5" i="2"/>
  <c r="O5" i="2"/>
  <c r="M5" i="2"/>
  <c r="B5" i="1"/>
  <c r="D5" i="1" s="1"/>
  <c r="B4" i="1"/>
  <c r="D4" i="1" s="1"/>
  <c r="K5" i="2"/>
  <c r="J5" i="2"/>
  <c r="I5" i="2"/>
  <c r="H5" i="2"/>
  <c r="G5" i="2"/>
  <c r="F5" i="2"/>
  <c r="C5" i="2"/>
  <c r="B5" i="2"/>
  <c r="D3" i="1"/>
  <c r="J16" i="1"/>
  <c r="I16" i="1"/>
  <c r="H16" i="1"/>
  <c r="G16" i="1"/>
  <c r="F16" i="1"/>
  <c r="C16" i="1"/>
  <c r="K16" i="1"/>
  <c r="D10" i="1" l="1"/>
  <c r="E5" i="2"/>
  <c r="B5" i="5"/>
  <c r="D5" i="5" s="1"/>
  <c r="E5" i="5"/>
  <c r="E5" i="4"/>
  <c r="E5" i="3"/>
  <c r="D5" i="2"/>
  <c r="D5" i="4"/>
  <c r="D5" i="3"/>
  <c r="N69" i="1"/>
  <c r="O68" i="1" s="1"/>
  <c r="E12" i="1"/>
  <c r="E4" i="1"/>
  <c r="E8" i="1"/>
  <c r="D6" i="1"/>
  <c r="B16" i="1"/>
  <c r="D16" i="1" s="1"/>
  <c r="D11" i="1"/>
  <c r="D13" i="1"/>
  <c r="E9" i="1"/>
  <c r="E5" i="1"/>
  <c r="E3" i="1"/>
  <c r="D7" i="1"/>
  <c r="P60" i="1" l="1"/>
  <c r="P61" i="1"/>
  <c r="P53" i="1"/>
  <c r="P58" i="1"/>
  <c r="P59" i="1"/>
  <c r="P48" i="1"/>
  <c r="P41" i="1"/>
  <c r="P56" i="1"/>
  <c r="P57" i="1"/>
  <c r="P47" i="1"/>
  <c r="P39" i="1"/>
  <c r="P40" i="1"/>
  <c r="P55" i="1"/>
  <c r="P62" i="1"/>
  <c r="P45" i="1"/>
  <c r="P63" i="1"/>
  <c r="P36" i="1"/>
  <c r="P38" i="1"/>
  <c r="P43" i="1"/>
  <c r="P44" i="1"/>
  <c r="P46" i="1"/>
  <c r="P42" i="1"/>
  <c r="P54" i="1"/>
  <c r="E16" i="1"/>
  <c r="N68" i="1"/>
</calcChain>
</file>

<file path=xl/sharedStrings.xml><?xml version="1.0" encoding="utf-8"?>
<sst xmlns="http://schemas.openxmlformats.org/spreadsheetml/2006/main" count="708" uniqueCount="132">
  <si>
    <t xml:space="preserve">CALLS ROUTED TO ACD </t>
  </si>
  <si>
    <t>Month</t>
  </si>
  <si>
    <t xml:space="preserve">Total # Calls Received </t>
  </si>
  <si>
    <t>Total Number of Calls Answered</t>
  </si>
  <si>
    <t>% of Calls Answered</t>
  </si>
  <si>
    <t>Aband Rate (%)</t>
  </si>
  <si>
    <t>Total Calls Abandoned</t>
  </si>
  <si>
    <t>Total Calls Force Disconnect / calls dropped by IVR</t>
  </si>
  <si>
    <t>Total Abandoned By Caller in 30 Sec or less</t>
  </si>
  <si>
    <t>Total Abandoned By Caller in 1  Min or less</t>
  </si>
  <si>
    <t>Total Number of calls Abandoned by Caller</t>
  </si>
  <si>
    <t>Average Hold Times</t>
  </si>
  <si>
    <t xml:space="preserve">Average Handle Time </t>
  </si>
  <si>
    <t>Avg Wait Before Call Abandoned</t>
  </si>
  <si>
    <t>Avg Speed Answered</t>
  </si>
  <si>
    <t>VDN CALLS</t>
  </si>
  <si>
    <t>Total Calls 
English</t>
  </si>
  <si>
    <t>Total Calls
Spanish</t>
  </si>
  <si>
    <t>% of calls by category</t>
  </si>
  <si>
    <t>Recertification ENG</t>
  </si>
  <si>
    <t>Recertification SP</t>
  </si>
  <si>
    <t>New Application ENG</t>
  </si>
  <si>
    <t>New Application SP</t>
  </si>
  <si>
    <t>Changes ENG</t>
  </si>
  <si>
    <t>Changes SP</t>
  </si>
  <si>
    <t>YES NM ENG</t>
  </si>
  <si>
    <t>YES NM SP</t>
  </si>
  <si>
    <t>Status ENG</t>
  </si>
  <si>
    <t>Status SP</t>
  </si>
  <si>
    <t>Totals</t>
  </si>
  <si>
    <t>ENG%</t>
  </si>
  <si>
    <t>SPA %</t>
  </si>
  <si>
    <t>Grand Total</t>
  </si>
  <si>
    <t xml:space="preserve">201 totals </t>
  </si>
  <si>
    <t xml:space="preserve"> </t>
  </si>
  <si>
    <t>CMS Reports Used</t>
  </si>
  <si>
    <t>System Multi-ACD Split Skill Montly:  Calls Answered, Calls Abandoned, Avg Speed Answered, Average Time Abandoned, Average Handle Time</t>
  </si>
  <si>
    <t>Designer Reports: Summary Interval</t>
  </si>
  <si>
    <t>VDN Multi-ACD Flow Monthly: Calls received in options</t>
  </si>
  <si>
    <t>Total:</t>
  </si>
  <si>
    <t>Total</t>
  </si>
  <si>
    <t>Split Skill Report Monthly: Ave Hold Time</t>
  </si>
  <si>
    <t>HSD No Language Selected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</si>
  <si>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</si>
  <si>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</si>
  <si>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</si>
  <si>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</si>
  <si>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</si>
  <si>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</si>
  <si>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</si>
  <si>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</si>
  <si>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Septemeber 2018</t>
  </si>
  <si>
    <t>October 2018</t>
  </si>
  <si>
    <t>November 2018</t>
  </si>
  <si>
    <t>December 2018</t>
  </si>
  <si>
    <r>
      <rPr>
        <b/>
        <sz val="16"/>
        <color theme="1"/>
        <rFont val="Calibri"/>
        <family val="2"/>
        <scheme val="minor"/>
      </rPr>
      <t xml:space="preserve">State  </t>
    </r>
    <r>
      <rPr>
        <b/>
        <sz val="11"/>
        <color theme="1"/>
        <rFont val="Calibri"/>
        <family val="2"/>
        <scheme val="minor"/>
      </rPr>
      <t>Month</t>
    </r>
  </si>
  <si>
    <r>
      <rPr>
        <b/>
        <sz val="16"/>
        <color theme="1"/>
        <rFont val="Calibri"/>
        <family val="2"/>
        <scheme val="minor"/>
      </rPr>
      <t xml:space="preserve">Conduent </t>
    </r>
    <r>
      <rPr>
        <b/>
        <sz val="11"/>
        <color theme="1"/>
        <rFont val="Calibri"/>
        <family val="2"/>
        <scheme val="minor"/>
      </rPr>
      <t>Month</t>
    </r>
  </si>
  <si>
    <t>Conduent</t>
  </si>
  <si>
    <t>LIHEAP ENG</t>
  </si>
  <si>
    <t>LIHEAP SP</t>
  </si>
  <si>
    <t>PED ENG</t>
  </si>
  <si>
    <t>PED SP</t>
  </si>
  <si>
    <t>SNAP ENG</t>
  </si>
  <si>
    <t>SNAP SP</t>
  </si>
  <si>
    <t>TANF ENG</t>
  </si>
  <si>
    <t>TANF SP</t>
  </si>
  <si>
    <t>Transfer from Conduent English</t>
  </si>
  <si>
    <t>Transfer from Conduent Spanish</t>
  </si>
  <si>
    <t xml:space="preserve">Provider </t>
  </si>
  <si>
    <t>Recipient</t>
  </si>
  <si>
    <t>Total Recipient</t>
  </si>
  <si>
    <t xml:space="preserve">Total Provider </t>
  </si>
  <si>
    <t>Recipient %</t>
  </si>
  <si>
    <t xml:space="preserve">Provider% </t>
  </si>
  <si>
    <t>September 2018</t>
  </si>
  <si>
    <t>Oct 2018</t>
  </si>
  <si>
    <t>Nov 2018</t>
  </si>
  <si>
    <t>Dec 2018</t>
  </si>
  <si>
    <t>Month ISD</t>
  </si>
  <si>
    <t>Month Conduent</t>
  </si>
  <si>
    <t>ISD Call Center (EZ Route)</t>
  </si>
  <si>
    <t xml:space="preserve"> ISD Conduent Call Center</t>
  </si>
  <si>
    <t>Total (ISD EZ Route + ISD Conduent + IC Waiver Conduent)</t>
  </si>
  <si>
    <t>ACD CALLS REC**</t>
  </si>
  <si>
    <t>ACD CALLS ANSW</t>
  </si>
  <si>
    <t>ACD ABAN</t>
  </si>
  <si>
    <t>ABAN%</t>
  </si>
  <si>
    <t xml:space="preserve">AVG SPEED  ANS </t>
  </si>
  <si>
    <t>AVG TALK TIME</t>
  </si>
  <si>
    <t>AVG ABAN TIME</t>
  </si>
  <si>
    <t xml:space="preserve">ACD CALLS ANS </t>
  </si>
  <si>
    <t>ACD CALLS ANS</t>
  </si>
  <si>
    <t>AVG Calls per Agent.</t>
  </si>
  <si>
    <t>Total Speed seconds</t>
  </si>
  <si>
    <t>Total Talk Second</t>
  </si>
  <si>
    <t>Total Aban Seconds</t>
  </si>
  <si>
    <t xml:space="preserve">Total Calls </t>
  </si>
  <si>
    <t>TOTAL SECONDS SPEED ANS</t>
  </si>
  <si>
    <t>Total ACD Calls</t>
  </si>
  <si>
    <t xml:space="preserve">AVG Time Decimal </t>
  </si>
  <si>
    <t>AVG Time</t>
  </si>
  <si>
    <t>TOTAL SECONDS TALK</t>
  </si>
  <si>
    <t>AVG TALK DECIMAL</t>
  </si>
  <si>
    <t>AVG TALK</t>
  </si>
  <si>
    <t>Total Aban calls</t>
  </si>
  <si>
    <t>Total Aband  Seconds</t>
  </si>
  <si>
    <t>AVG Aban decimal</t>
  </si>
  <si>
    <t>AVG Aban Tim</t>
  </si>
  <si>
    <t>Monday, April 2, 2018*</t>
  </si>
  <si>
    <t>Tuesday, April 3, 2018</t>
  </si>
  <si>
    <t>Wednesday, April 4, 2018</t>
  </si>
  <si>
    <t>Thursday, April 5, 2018</t>
  </si>
  <si>
    <t>Friday, April 6,  2018</t>
  </si>
  <si>
    <t>Weekly Total ***</t>
  </si>
  <si>
    <t xml:space="preserve"> Transferred to ISD from Conduent</t>
  </si>
  <si>
    <t xml:space="preserve"> Total Calls ISD  (EZ Route+Conduent Transfer)</t>
  </si>
  <si>
    <t>Sec/calls</t>
  </si>
  <si>
    <t>Time</t>
  </si>
  <si>
    <t>IC Waiver (Transferred from Conduent)</t>
  </si>
  <si>
    <t xml:space="preserve"> IC Waiver Conduent Call Center</t>
  </si>
  <si>
    <t>VDN Report Monthly: HSD From EZR Eng &amp; SPN  Forced dissconects</t>
  </si>
  <si>
    <t>Routed to FIS from EZ Route</t>
  </si>
  <si>
    <t xml:space="preserve">Routed to FIS </t>
  </si>
  <si>
    <t>EBT / FIS - route to Vendor SP</t>
  </si>
  <si>
    <t>EBT / FIS - route to Vendor ENG</t>
  </si>
  <si>
    <t xml:space="preserve">EBT / FIS - route to Vendor ENG  </t>
  </si>
  <si>
    <t xml:space="preserve">EBT / FIS - route to Vendor SP </t>
  </si>
  <si>
    <t>EBT / FIS - route to Vendor SPN</t>
  </si>
  <si>
    <t>YES NM ENG  EZ Rout + Avaya</t>
  </si>
  <si>
    <t>YES NM SPmEZ Rout = Avaya</t>
  </si>
  <si>
    <t>YES NM ENG EZ Rout</t>
  </si>
  <si>
    <t>YES NM SP EZ Rout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</si>
</sst>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$-409]mmm\-yy;@"/>
    <numFmt numFmtId="166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364"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vertical="center" wrapText="1"/>
    </xf>
    <xf numFmtId="49" fontId="0" fillId="0" borderId="1" xfId="0" applyNumberFormat="1" applyBorder="1"/>
    <xf numFmtId="10" fontId="0" fillId="0" borderId="1" xfId="0" applyNumberFormat="1" applyBorder="1"/>
    <xf numFmtId="3" fontId="0" fillId="0" borderId="1" xfId="0" applyNumberFormat="1" applyBorder="1"/>
    <xf numFmtId="21" fontId="0" fillId="0" borderId="1" xfId="0" applyNumberFormat="1" applyBorder="1"/>
    <xf numFmtId="0" fontId="0" fillId="4" borderId="1" xfId="0" applyFill="1" applyBorder="1"/>
    <xf numFmtId="21" fontId="0" fillId="0" borderId="0" xfId="0" applyNumberFormat="1"/>
    <xf numFmtId="164" fontId="0" fillId="0" borderId="1" xfId="0" applyNumberFormat="1" applyBorder="1"/>
    <xf numFmtId="21" fontId="0" fillId="0" borderId="2" xfId="0" applyNumberFormat="1" applyBorder="1"/>
    <xf numFmtId="20" fontId="0" fillId="0" borderId="1" xfId="0" applyNumberFormat="1" applyBorder="1"/>
    <xf numFmtId="49" fontId="1" fillId="0" borderId="1" xfId="0" applyNumberFormat="1" applyFont="1" applyBorder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/>
    <xf numFmtId="49" fontId="0" fillId="4" borderId="1" xfId="0" applyNumberFormat="1" applyFill="1" applyBorder="1"/>
    <xf numFmtId="9" fontId="0" fillId="0" borderId="1" xfId="0" applyNumberFormat="1" applyBorder="1"/>
    <xf numFmtId="0" fontId="1" fillId="5" borderId="1" xfId="0" applyFont="1" applyFill="1" applyBorder="1" applyAlignment="1">
      <alignment horizontal="center" wrapText="1"/>
    </xf>
    <xf numFmtId="9" fontId="1" fillId="0" borderId="1" xfId="0" applyNumberFormat="1" applyFont="1" applyBorder="1"/>
    <xf numFmtId="0" fontId="0" fillId="0" borderId="2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49" fontId="4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3" fontId="5" fillId="0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21" fontId="0" fillId="0" borderId="1" xfId="0" applyNumberFormat="1" applyBorder="1"/>
    <xf numFmtId="164" fontId="0" fillId="0" borderId="1" xfId="0" applyNumberFormat="1" applyBorder="1"/>
    <xf numFmtId="49" fontId="1" fillId="0" borderId="1" xfId="0" applyNumberFormat="1" applyFont="1" applyBorder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/>
    <xf numFmtId="49" fontId="0" fillId="4" borderId="1" xfId="0" applyNumberFormat="1" applyFill="1" applyBorder="1"/>
    <xf numFmtId="49" fontId="4" fillId="5" borderId="1" xfId="0" applyNumberFormat="1" applyFont="1" applyFill="1" applyBorder="1"/>
    <xf numFmtId="166" fontId="0" fillId="0" borderId="1" xfId="0" applyNumberFormat="1" applyBorder="1"/>
    <xf numFmtId="49" fontId="0" fillId="0" borderId="1" xfId="0" applyNumberFormat="1" applyFill="1" applyBorder="1"/>
    <xf numFmtId="165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4" borderId="2" xfId="0" applyFill="1" applyBorder="1"/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21" fontId="0" fillId="4" borderId="1" xfId="0" applyNumberFormat="1" applyFill="1" applyBorder="1"/>
    <xf numFmtId="49" fontId="1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3" fontId="0" fillId="0" borderId="0" xfId="0" applyNumberFormat="1" applyBorder="1"/>
    <xf numFmtId="21" fontId="0" fillId="4" borderId="0" xfId="0" applyNumberFormat="1" applyFill="1" applyBorder="1"/>
    <xf numFmtId="21" fontId="0" fillId="0" borderId="0" xfId="0" applyNumberFormat="1" applyBorder="1"/>
    <xf numFmtId="49" fontId="0" fillId="4" borderId="0" xfId="0" applyNumberFormat="1" applyFill="1" applyBorder="1"/>
    <xf numFmtId="49" fontId="1" fillId="5" borderId="1" xfId="0" applyNumberFormat="1" applyFont="1" applyFill="1" applyBorder="1"/>
    <xf numFmtId="0" fontId="0" fillId="5" borderId="1" xfId="0" applyFill="1" applyBorder="1"/>
    <xf numFmtId="1" fontId="0" fillId="5" borderId="1" xfId="0" applyNumberFormat="1" applyFill="1" applyBorder="1" applyAlignment="1">
      <alignment horizontal="right" vertical="center"/>
    </xf>
    <xf numFmtId="1" fontId="0" fillId="5" borderId="1" xfId="0" applyNumberFormat="1" applyFill="1" applyBorder="1"/>
    <xf numFmtId="9" fontId="0" fillId="5" borderId="1" xfId="0" applyNumberFormat="1" applyFill="1" applyBorder="1"/>
    <xf numFmtId="49" fontId="0" fillId="5" borderId="1" xfId="0" applyNumberFormat="1" applyFill="1" applyBorder="1"/>
    <xf numFmtId="49" fontId="1" fillId="6" borderId="1" xfId="0" applyNumberFormat="1" applyFont="1" applyFill="1" applyBorder="1"/>
    <xf numFmtId="0" fontId="0" fillId="6" borderId="1" xfId="0" applyFill="1" applyBorder="1"/>
    <xf numFmtId="1" fontId="0" fillId="6" borderId="1" xfId="0" applyNumberFormat="1" applyFill="1" applyBorder="1"/>
    <xf numFmtId="49" fontId="0" fillId="6" borderId="1" xfId="0" applyNumberFormat="1" applyFill="1" applyBorder="1"/>
    <xf numFmtId="0" fontId="0" fillId="6" borderId="0" xfId="0" applyFill="1"/>
    <xf numFmtId="49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1" fontId="0" fillId="0" borderId="15" xfId="0" applyNumberFormat="1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1" fontId="0" fillId="0" borderId="19" xfId="0" applyNumberFormat="1" applyBorder="1"/>
    <xf numFmtId="1" fontId="0" fillId="0" borderId="15" xfId="0" applyNumberFormat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0" fontId="0" fillId="0" borderId="20" xfId="0" applyBorder="1" applyAlignment="1">
      <alignment wrapText="1"/>
    </xf>
    <xf numFmtId="164" fontId="0" fillId="0" borderId="2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21" fontId="0" fillId="0" borderId="21" xfId="0" applyNumberFormat="1" applyBorder="1" applyAlignment="1">
      <alignment horizontal="center" vertical="center"/>
    </xf>
    <xf numFmtId="9" fontId="0" fillId="4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14" xfId="0" applyBorder="1"/>
    <xf numFmtId="0" fontId="0" fillId="0" borderId="21" xfId="0" applyBorder="1"/>
    <xf numFmtId="1" fontId="0" fillId="0" borderId="14" xfId="0" applyNumberFormat="1" applyBorder="1"/>
    <xf numFmtId="0" fontId="0" fillId="0" borderId="1" xfId="0" applyBorder="1" applyAlignment="1">
      <alignment horizontal="center"/>
    </xf>
    <xf numFmtId="164" fontId="0" fillId="0" borderId="21" xfId="0" applyNumberFormat="1" applyBorder="1"/>
    <xf numFmtId="0" fontId="0" fillId="0" borderId="22" xfId="0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 wrapText="1"/>
    </xf>
    <xf numFmtId="21" fontId="0" fillId="0" borderId="23" xfId="0" applyNumberFormat="1" applyBorder="1" applyAlignment="1">
      <alignment horizontal="center" vertical="center"/>
    </xf>
    <xf numFmtId="21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0" borderId="26" xfId="0" applyNumberFormat="1" applyBorder="1"/>
    <xf numFmtId="1" fontId="0" fillId="0" borderId="27" xfId="0" applyNumberFormat="1" applyBorder="1"/>
    <xf numFmtId="0" fontId="0" fillId="0" borderId="27" xfId="0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0" fontId="0" fillId="7" borderId="29" xfId="0" applyFont="1" applyFill="1" applyBorder="1" applyAlignment="1">
      <alignment horizontal="center" vertical="center" wrapText="1"/>
    </xf>
    <xf numFmtId="9" fontId="0" fillId="7" borderId="29" xfId="0" applyNumberFormat="1" applyFill="1" applyBorder="1" applyAlignment="1">
      <alignment horizontal="center" vertical="center" wrapText="1"/>
    </xf>
    <xf numFmtId="164" fontId="0" fillId="7" borderId="29" xfId="0" applyNumberFormat="1" applyFill="1" applyBorder="1" applyAlignment="1">
      <alignment horizontal="center" vertical="center" wrapText="1"/>
    </xf>
    <xf numFmtId="164" fontId="0" fillId="7" borderId="30" xfId="0" applyNumberForma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 wrapText="1"/>
    </xf>
    <xf numFmtId="9" fontId="0" fillId="8" borderId="32" xfId="0" applyNumberFormat="1" applyFill="1" applyBorder="1" applyAlignment="1">
      <alignment horizontal="center" vertical="center" wrapText="1"/>
    </xf>
    <xf numFmtId="164" fontId="0" fillId="8" borderId="33" xfId="0" applyNumberFormat="1" applyFill="1" applyBorder="1" applyAlignment="1">
      <alignment horizontal="center" vertical="center" wrapText="1"/>
    </xf>
    <xf numFmtId="164" fontId="0" fillId="8" borderId="29" xfId="0" applyNumberFormat="1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 wrapText="1"/>
    </xf>
    <xf numFmtId="1" fontId="0" fillId="9" borderId="31" xfId="0" applyNumberFormat="1" applyFont="1" applyFill="1" applyBorder="1" applyAlignment="1">
      <alignment horizontal="center" vertical="center" wrapText="1"/>
    </xf>
    <xf numFmtId="1" fontId="0" fillId="9" borderId="29" xfId="0" applyNumberFormat="1" applyFont="1" applyFill="1" applyBorder="1" applyAlignment="1">
      <alignment horizontal="center" vertical="center" wrapText="1"/>
    </xf>
    <xf numFmtId="9" fontId="0" fillId="9" borderId="32" xfId="0" applyNumberFormat="1" applyFill="1" applyBorder="1" applyAlignment="1">
      <alignment horizontal="center" vertical="center" wrapText="1"/>
    </xf>
    <xf numFmtId="164" fontId="0" fillId="9" borderId="33" xfId="0" applyNumberFormat="1" applyFill="1" applyBorder="1" applyAlignment="1">
      <alignment horizontal="center" vertical="center" wrapText="1"/>
    </xf>
    <xf numFmtId="164" fontId="0" fillId="9" borderId="35" xfId="0" applyNumberFormat="1" applyFill="1" applyBorder="1" applyAlignment="1">
      <alignment horizontal="center" vertical="center"/>
    </xf>
    <xf numFmtId="164" fontId="0" fillId="9" borderId="36" xfId="0" applyNumberFormat="1" applyFill="1" applyBorder="1" applyAlignment="1">
      <alignment horizontal="center" vertical="center"/>
    </xf>
    <xf numFmtId="164" fontId="0" fillId="9" borderId="0" xfId="0" applyNumberFormat="1" applyFill="1" applyBorder="1"/>
    <xf numFmtId="0" fontId="0" fillId="6" borderId="18" xfId="0" applyFill="1" applyBorder="1"/>
    <xf numFmtId="0" fontId="0" fillId="6" borderId="17" xfId="0" applyFill="1" applyBorder="1"/>
    <xf numFmtId="0" fontId="0" fillId="6" borderId="37" xfId="0" applyFill="1" applyBorder="1"/>
    <xf numFmtId="0" fontId="0" fillId="8" borderId="18" xfId="0" applyFill="1" applyBorder="1"/>
    <xf numFmtId="0" fontId="0" fillId="8" borderId="17" xfId="0" applyFill="1" applyBorder="1"/>
    <xf numFmtId="0" fontId="0" fillId="8" borderId="38" xfId="0" applyFill="1" applyBorder="1"/>
    <xf numFmtId="1" fontId="0" fillId="9" borderId="19" xfId="0" applyNumberFormat="1" applyFill="1" applyBorder="1"/>
    <xf numFmtId="1" fontId="0" fillId="9" borderId="15" xfId="0" applyNumberFormat="1" applyFill="1" applyBorder="1"/>
    <xf numFmtId="0" fontId="0" fillId="9" borderId="15" xfId="0" applyFill="1" applyBorder="1"/>
    <xf numFmtId="0" fontId="0" fillId="9" borderId="16" xfId="0" applyFill="1" applyBorder="1"/>
    <xf numFmtId="0" fontId="0" fillId="4" borderId="39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wrapText="1"/>
    </xf>
    <xf numFmtId="0" fontId="0" fillId="6" borderId="14" xfId="0" applyFill="1" applyBorder="1"/>
    <xf numFmtId="0" fontId="0" fillId="6" borderId="21" xfId="0" applyFill="1" applyBorder="1"/>
    <xf numFmtId="0" fontId="0" fillId="8" borderId="14" xfId="0" applyFill="1" applyBorder="1"/>
    <xf numFmtId="0" fontId="0" fillId="8" borderId="1" xfId="0" applyFill="1" applyBorder="1"/>
    <xf numFmtId="0" fontId="0" fillId="8" borderId="2" xfId="0" applyFill="1" applyBorder="1"/>
    <xf numFmtId="0" fontId="0" fillId="9" borderId="14" xfId="0" applyFill="1" applyBorder="1"/>
    <xf numFmtId="0" fontId="0" fillId="9" borderId="1" xfId="0" applyFill="1" applyBorder="1"/>
    <xf numFmtId="0" fontId="0" fillId="9" borderId="21" xfId="0" applyNumberFormat="1" applyFill="1" applyBorder="1"/>
    <xf numFmtId="0" fontId="0" fillId="10" borderId="19" xfId="0" applyFont="1" applyFill="1" applyBorder="1" applyAlignment="1">
      <alignment horizontal="left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0" fillId="6" borderId="26" xfId="0" applyFill="1" applyBorder="1"/>
    <xf numFmtId="164" fontId="0" fillId="6" borderId="27" xfId="0" applyNumberFormat="1" applyFill="1" applyBorder="1"/>
    <xf numFmtId="0" fontId="0" fillId="6" borderId="27" xfId="0" applyFill="1" applyBorder="1"/>
    <xf numFmtId="164" fontId="0" fillId="6" borderId="28" xfId="0" applyNumberFormat="1" applyFill="1" applyBorder="1"/>
    <xf numFmtId="0" fontId="0" fillId="8" borderId="26" xfId="0" applyFill="1" applyBorder="1"/>
    <xf numFmtId="164" fontId="0" fillId="8" borderId="27" xfId="0" applyNumberFormat="1" applyFill="1" applyBorder="1"/>
    <xf numFmtId="164" fontId="0" fillId="8" borderId="42" xfId="0" applyNumberFormat="1" applyFill="1" applyBorder="1"/>
    <xf numFmtId="164" fontId="0" fillId="9" borderId="26" xfId="0" applyNumberFormat="1" applyFill="1" applyBorder="1"/>
    <xf numFmtId="0" fontId="0" fillId="9" borderId="27" xfId="0" applyFill="1" applyBorder="1"/>
    <xf numFmtId="164" fontId="0" fillId="9" borderId="27" xfId="0" applyNumberFormat="1" applyFill="1" applyBorder="1"/>
    <xf numFmtId="164" fontId="0" fillId="9" borderId="28" xfId="0" applyNumberFormat="1" applyFill="1" applyBorder="1"/>
    <xf numFmtId="164" fontId="0" fillId="4" borderId="15" xfId="0" applyNumberForma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21" xfId="0" applyNumberFormat="1" applyFont="1" applyFill="1" applyBorder="1" applyAlignment="1">
      <alignment horizontal="center" vertical="center" wrapText="1"/>
    </xf>
    <xf numFmtId="164" fontId="0" fillId="4" borderId="23" xfId="0" applyNumberFormat="1" applyFill="1" applyBorder="1" applyAlignment="1">
      <alignment horizontal="center" vertical="center" wrapText="1"/>
    </xf>
    <xf numFmtId="164" fontId="0" fillId="4" borderId="24" xfId="0" applyNumberFormat="1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left" wrapText="1"/>
    </xf>
    <xf numFmtId="0" fontId="0" fillId="10" borderId="31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9" fontId="0" fillId="10" borderId="29" xfId="0" applyNumberFormat="1" applyFill="1" applyBorder="1" applyAlignment="1">
      <alignment horizontal="center" vertical="center" wrapText="1"/>
    </xf>
    <xf numFmtId="164" fontId="0" fillId="10" borderId="31" xfId="0" applyNumberFormat="1" applyFill="1" applyBorder="1" applyAlignment="1">
      <alignment horizontal="center" vertical="center" wrapText="1"/>
    </xf>
    <xf numFmtId="164" fontId="0" fillId="10" borderId="29" xfId="0" applyNumberFormat="1" applyFill="1" applyBorder="1" applyAlignment="1">
      <alignment horizontal="center" vertical="center" wrapText="1"/>
    </xf>
    <xf numFmtId="164" fontId="0" fillId="10" borderId="30" xfId="0" applyNumberForma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9" fontId="0" fillId="11" borderId="32" xfId="0" applyNumberFormat="1" applyFill="1" applyBorder="1" applyAlignment="1">
      <alignment horizontal="center" vertical="center" wrapText="1"/>
    </xf>
    <xf numFmtId="164" fontId="0" fillId="11" borderId="29" xfId="0" applyNumberFormat="1" applyFill="1" applyBorder="1" applyAlignment="1">
      <alignment horizontal="center" vertical="center" wrapText="1"/>
    </xf>
    <xf numFmtId="164" fontId="0" fillId="11" borderId="30" xfId="0" applyNumberFormat="1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4" borderId="21" xfId="0" applyNumberFormat="1" applyFill="1" applyBorder="1" applyAlignment="1">
      <alignment horizontal="center" vertical="center" wrapText="1"/>
    </xf>
    <xf numFmtId="164" fontId="0" fillId="4" borderId="17" xfId="0" applyNumberFormat="1" applyFill="1" applyBorder="1" applyAlignment="1">
      <alignment horizontal="center" vertical="center" wrapText="1"/>
    </xf>
    <xf numFmtId="164" fontId="0" fillId="4" borderId="37" xfId="0" applyNumberFormat="1" applyFill="1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left" wrapText="1"/>
    </xf>
    <xf numFmtId="1" fontId="0" fillId="0" borderId="46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9" fontId="0" fillId="0" borderId="47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 wrapText="1"/>
    </xf>
    <xf numFmtId="164" fontId="0" fillId="4" borderId="24" xfId="0" applyNumberFormat="1" applyFill="1" applyBorder="1" applyAlignment="1">
      <alignment horizontal="center" vertical="center" wrapText="1"/>
    </xf>
    <xf numFmtId="0" fontId="0" fillId="12" borderId="34" xfId="0" applyFont="1" applyFill="1" applyBorder="1" applyAlignment="1">
      <alignment horizontal="left" wrapText="1"/>
    </xf>
    <xf numFmtId="1" fontId="0" fillId="12" borderId="7" xfId="0" applyNumberFormat="1" applyFill="1" applyBorder="1" applyAlignment="1">
      <alignment horizontal="center" vertical="center" wrapText="1"/>
    </xf>
    <xf numFmtId="1" fontId="0" fillId="12" borderId="29" xfId="0" applyNumberFormat="1" applyFill="1" applyBorder="1" applyAlignment="1">
      <alignment horizontal="center" vertical="center" wrapText="1"/>
    </xf>
    <xf numFmtId="1" fontId="0" fillId="12" borderId="48" xfId="0" applyNumberFormat="1" applyFill="1" applyBorder="1" applyAlignment="1">
      <alignment horizontal="center" vertical="center" wrapText="1"/>
    </xf>
    <xf numFmtId="9" fontId="0" fillId="12" borderId="33" xfId="0" applyNumberFormat="1" applyFill="1" applyBorder="1" applyAlignment="1">
      <alignment horizontal="center" vertical="center" wrapText="1"/>
    </xf>
    <xf numFmtId="164" fontId="0" fillId="12" borderId="35" xfId="0" applyNumberFormat="1" applyFill="1" applyBorder="1" applyAlignment="1">
      <alignment horizontal="center" vertical="center" wrapText="1"/>
    </xf>
    <xf numFmtId="164" fontId="0" fillId="12" borderId="36" xfId="0" applyNumberFormat="1" applyFill="1" applyBorder="1" applyAlignment="1">
      <alignment horizontal="center" vertical="center" wrapText="1"/>
    </xf>
    <xf numFmtId="0" fontId="0" fillId="13" borderId="48" xfId="0" applyFont="1" applyFill="1" applyBorder="1" applyAlignment="1">
      <alignment horizontal="center" vertical="center" wrapText="1"/>
    </xf>
    <xf numFmtId="0" fontId="0" fillId="13" borderId="35" xfId="0" applyFont="1" applyFill="1" applyBorder="1" applyAlignment="1">
      <alignment horizontal="center" vertical="center" wrapText="1"/>
    </xf>
    <xf numFmtId="9" fontId="0" fillId="13" borderId="33" xfId="0" applyNumberFormat="1" applyFill="1" applyBorder="1" applyAlignment="1">
      <alignment horizontal="center" vertical="center" wrapText="1"/>
    </xf>
    <xf numFmtId="164" fontId="0" fillId="13" borderId="35" xfId="0" applyNumberFormat="1" applyFill="1" applyBorder="1" applyAlignment="1">
      <alignment horizontal="center" vertical="center" wrapText="1"/>
    </xf>
    <xf numFmtId="164" fontId="0" fillId="13" borderId="36" xfId="0" applyNumberFormat="1" applyFill="1" applyBorder="1" applyAlignment="1">
      <alignment horizontal="center" vertical="center" wrapText="1"/>
    </xf>
    <xf numFmtId="0" fontId="0" fillId="10" borderId="18" xfId="0" applyFill="1" applyBorder="1"/>
    <xf numFmtId="0" fontId="0" fillId="10" borderId="17" xfId="0" applyFill="1" applyBorder="1"/>
    <xf numFmtId="0" fontId="0" fillId="10" borderId="37" xfId="0" applyFill="1" applyBorder="1"/>
    <xf numFmtId="1" fontId="0" fillId="11" borderId="19" xfId="0" applyNumberFormat="1" applyFill="1" applyBorder="1"/>
    <xf numFmtId="1" fontId="0" fillId="11" borderId="15" xfId="0" applyNumberFormat="1" applyFill="1" applyBorder="1"/>
    <xf numFmtId="0" fontId="0" fillId="11" borderId="15" xfId="0" applyFill="1" applyBorder="1"/>
    <xf numFmtId="0" fontId="0" fillId="11" borderId="16" xfId="0" applyFill="1" applyBorder="1"/>
    <xf numFmtId="0" fontId="0" fillId="0" borderId="0" xfId="0" applyAlignment="1">
      <alignment horizontal="center"/>
    </xf>
    <xf numFmtId="0" fontId="0" fillId="10" borderId="14" xfId="0" applyFill="1" applyBorder="1"/>
    <xf numFmtId="0" fontId="0" fillId="10" borderId="1" xfId="0" applyFill="1" applyBorder="1"/>
    <xf numFmtId="0" fontId="0" fillId="10" borderId="21" xfId="0" applyFill="1" applyBorder="1"/>
    <xf numFmtId="0" fontId="0" fillId="11" borderId="14" xfId="0" applyFill="1" applyBorder="1"/>
    <xf numFmtId="0" fontId="0" fillId="11" borderId="1" xfId="0" applyFill="1" applyBorder="1"/>
    <xf numFmtId="0" fontId="0" fillId="11" borderId="21" xfId="0" applyNumberFormat="1" applyFill="1" applyBorder="1"/>
    <xf numFmtId="0" fontId="0" fillId="10" borderId="26" xfId="0" applyFill="1" applyBorder="1"/>
    <xf numFmtId="164" fontId="0" fillId="10" borderId="27" xfId="0" applyNumberFormat="1" applyFill="1" applyBorder="1"/>
    <xf numFmtId="0" fontId="0" fillId="10" borderId="27" xfId="0" applyFill="1" applyBorder="1"/>
    <xf numFmtId="164" fontId="0" fillId="10" borderId="28" xfId="0" applyNumberFormat="1" applyFill="1" applyBorder="1"/>
    <xf numFmtId="0" fontId="0" fillId="11" borderId="26" xfId="0" applyFill="1" applyBorder="1"/>
    <xf numFmtId="0" fontId="0" fillId="11" borderId="27" xfId="0" applyFill="1" applyBorder="1"/>
    <xf numFmtId="164" fontId="0" fillId="11" borderId="27" xfId="0" applyNumberFormat="1" applyFill="1" applyBorder="1"/>
    <xf numFmtId="164" fontId="0" fillId="11" borderId="28" xfId="0" applyNumberFormat="1" applyFill="1" applyBorder="1"/>
    <xf numFmtId="0" fontId="1" fillId="14" borderId="8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14" borderId="11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0" fillId="14" borderId="18" xfId="0" applyFill="1" applyBorder="1"/>
    <xf numFmtId="0" fontId="0" fillId="14" borderId="17" xfId="0" applyFill="1" applyBorder="1"/>
    <xf numFmtId="0" fontId="0" fillId="14" borderId="37" xfId="0" applyFill="1" applyBorder="1"/>
    <xf numFmtId="0" fontId="0" fillId="13" borderId="18" xfId="0" applyFill="1" applyBorder="1"/>
    <xf numFmtId="0" fontId="0" fillId="13" borderId="17" xfId="0" applyFill="1" applyBorder="1"/>
    <xf numFmtId="0" fontId="0" fillId="14" borderId="14" xfId="0" applyFill="1" applyBorder="1"/>
    <xf numFmtId="0" fontId="0" fillId="14" borderId="1" xfId="0" applyFill="1" applyBorder="1"/>
    <xf numFmtId="0" fontId="0" fillId="14" borderId="21" xfId="0" applyFill="1" applyBorder="1"/>
    <xf numFmtId="0" fontId="0" fillId="13" borderId="14" xfId="0" applyFill="1" applyBorder="1"/>
    <xf numFmtId="0" fontId="0" fillId="13" borderId="1" xfId="0" applyFill="1" applyBorder="1"/>
    <xf numFmtId="0" fontId="0" fillId="13" borderId="21" xfId="0" applyFill="1" applyBorder="1"/>
    <xf numFmtId="0" fontId="0" fillId="14" borderId="26" xfId="0" applyFill="1" applyBorder="1"/>
    <xf numFmtId="164" fontId="0" fillId="14" borderId="27" xfId="0" applyNumberFormat="1" applyFill="1" applyBorder="1"/>
    <xf numFmtId="0" fontId="0" fillId="14" borderId="27" xfId="0" applyFill="1" applyBorder="1"/>
    <xf numFmtId="164" fontId="0" fillId="14" borderId="28" xfId="0" applyNumberFormat="1" applyFill="1" applyBorder="1"/>
    <xf numFmtId="0" fontId="0" fillId="13" borderId="26" xfId="0" applyFill="1" applyBorder="1"/>
    <xf numFmtId="164" fontId="0" fillId="13" borderId="27" xfId="0" applyNumberFormat="1" applyFill="1" applyBorder="1"/>
    <xf numFmtId="164" fontId="0" fillId="13" borderId="28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0" fontId="0" fillId="0" borderId="1" xfId="0" applyFill="1" applyBorder="1" applyAlignment="1">
      <alignment vertical="center"/>
    </xf>
    <xf numFmtId="21" fontId="0" fillId="11" borderId="1" xfId="0" applyNumberFormat="1" applyFill="1" applyBorder="1"/>
    <xf numFmtId="164" fontId="0" fillId="11" borderId="1" xfId="0" applyNumberFormat="1" applyFill="1" applyBorder="1"/>
    <xf numFmtId="49" fontId="0" fillId="6" borderId="1" xfId="0" applyNumberFormat="1" applyFont="1" applyFill="1" applyBorder="1"/>
    <xf numFmtId="1" fontId="0" fillId="0" borderId="1" xfId="0" applyNumberFormat="1" applyFill="1" applyBorder="1" applyAlignment="1">
      <alignment horizontal="right" vertical="center"/>
    </xf>
    <xf numFmtId="10" fontId="0" fillId="0" borderId="1" xfId="0" applyNumberFormat="1" applyFill="1" applyBorder="1"/>
    <xf numFmtId="21" fontId="0" fillId="0" borderId="1" xfId="0" applyNumberFormat="1" applyFill="1" applyBorder="1"/>
    <xf numFmtId="21" fontId="0" fillId="0" borderId="0" xfId="0" applyNumberFormat="1" applyFill="1"/>
    <xf numFmtId="0" fontId="0" fillId="0" borderId="0" xfId="0" applyFill="1"/>
    <xf numFmtId="1" fontId="0" fillId="0" borderId="2" xfId="0" applyNumberFormat="1" applyFill="1" applyBorder="1"/>
    <xf numFmtId="1" fontId="0" fillId="0" borderId="1" xfId="0" applyNumberFormat="1" applyFill="1" applyBorder="1"/>
    <xf numFmtId="9" fontId="0" fillId="0" borderId="1" xfId="0" applyNumberFormat="1" applyFill="1" applyBorder="1"/>
    <xf numFmtId="0" fontId="0" fillId="0" borderId="2" xfId="0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/>
    <xf numFmtId="0" fontId="0" fillId="0" borderId="17" xfId="0" applyBorder="1" applyAlignment="1"/>
    <xf numFmtId="1" fontId="0" fillId="0" borderId="6" xfId="0" applyNumberFormat="1" applyBorder="1" applyAlignment="1"/>
    <xf numFmtId="1" fontId="0" fillId="4" borderId="6" xfId="0" applyNumberFormat="1" applyFill="1" applyBorder="1" applyAlignment="1"/>
    <xf numFmtId="0" fontId="0" fillId="4" borderId="17" xfId="0" applyFill="1" applyBorder="1" applyAlignment="1"/>
    <xf numFmtId="0" fontId="0" fillId="0" borderId="6" xfId="0" applyBorder="1" applyAlignment="1">
      <alignment vertical="center"/>
    </xf>
    <xf numFmtId="9" fontId="0" fillId="0" borderId="6" xfId="0" applyNumberFormat="1" applyBorder="1" applyAlignment="1">
      <alignment vertical="center"/>
    </xf>
    <xf numFmtId="0" fontId="0" fillId="4" borderId="6" xfId="0" applyFill="1" applyBorder="1" applyAlignment="1">
      <alignment vertical="center"/>
    </xf>
    <xf numFmtId="1" fontId="0" fillId="4" borderId="6" xfId="0" applyNumberFormat="1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21" fontId="0" fillId="0" borderId="2" xfId="0" applyNumberFormat="1" applyFill="1" applyBorder="1"/>
    <xf numFmtId="20" fontId="0" fillId="0" borderId="1" xfId="0" applyNumberFormat="1" applyFill="1" applyBorder="1"/>
    <xf numFmtId="3" fontId="0" fillId="0" borderId="1" xfId="0" applyNumberFormat="1" applyFill="1" applyBorder="1"/>
    <xf numFmtId="0" fontId="0" fillId="0" borderId="3" xfId="0" applyFill="1" applyBorder="1"/>
    <xf numFmtId="0" fontId="0" fillId="0" borderId="6" xfId="0" applyFill="1" applyBorder="1" applyAlignment="1"/>
    <xf numFmtId="0" fontId="0" fillId="0" borderId="17" xfId="0" applyFill="1" applyBorder="1" applyAlignment="1"/>
    <xf numFmtId="0" fontId="0" fillId="0" borderId="17" xfId="0" applyFill="1" applyBorder="1" applyAlignment="1">
      <alignment vertical="center"/>
    </xf>
    <xf numFmtId="164" fontId="0" fillId="0" borderId="1" xfId="0" applyNumberFormat="1" applyFill="1" applyBorder="1"/>
    <xf numFmtId="0" fontId="0" fillId="0" borderId="6" xfId="0" applyFill="1" applyBorder="1" applyAlignment="1">
      <alignment horizontal="right"/>
    </xf>
    <xf numFmtId="0" fontId="0" fillId="0" borderId="17" xfId="0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40.7109375" customWidth="1"/>
    <col min="2" max="2" width="15" customWidth="1"/>
    <col min="3" max="3" width="15.5703125" customWidth="1"/>
    <col min="4" max="4" width="12.42578125" customWidth="1"/>
    <col min="5" max="5" width="14.28515625" customWidth="1"/>
    <col min="6" max="6" width="13.85546875" customWidth="1"/>
    <col min="7" max="7" width="12.85546875" customWidth="1"/>
    <col min="8" max="8" width="13.42578125" customWidth="1"/>
    <col min="9" max="9" width="11.28515625" customWidth="1"/>
    <col min="10" max="10" width="12.28515625" customWidth="1"/>
    <col min="11" max="11" width="12" customWidth="1"/>
    <col min="12" max="12" width="11.140625" customWidth="1"/>
    <col min="13" max="14" width="11.28515625" customWidth="1"/>
    <col min="15" max="15" width="11.140625" customWidth="1"/>
    <col min="16" max="16" width="14.5703125" customWidth="1"/>
  </cols>
  <sheetData>
    <row r="1" spans="1:16" x14ac:dyDescent="0.25">
      <c r="A1" s="330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1:16" ht="90" customHeight="1" x14ac:dyDescent="0.3">
      <c r="A2" s="14" t="s">
        <v>55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122</v>
      </c>
      <c r="H2" s="15" t="s">
        <v>7</v>
      </c>
      <c r="I2" s="3" t="s">
        <v>8</v>
      </c>
      <c r="J2" s="3" t="s">
        <v>9</v>
      </c>
      <c r="K2" s="3" t="s">
        <v>10</v>
      </c>
      <c r="L2" s="15" t="s">
        <v>11</v>
      </c>
      <c r="M2" s="15" t="s">
        <v>12</v>
      </c>
      <c r="N2" s="15" t="s">
        <v>13</v>
      </c>
      <c r="O2" s="15" t="s">
        <v>14</v>
      </c>
    </row>
    <row r="3" spans="1:16" ht="14.45" x14ac:dyDescent="0.3">
      <c r="A3" s="4" t="s">
        <v>43</v>
      </c>
      <c r="B3" s="36">
        <f t="shared" ref="B3:B14" si="0">SUM(C3+F3)</f>
        <v>43038</v>
      </c>
      <c r="C3" s="29">
        <v>19832</v>
      </c>
      <c r="D3" s="5">
        <f t="shared" ref="D3:D14" si="1">SUM(C3/B3)</f>
        <v>0.46080208188112831</v>
      </c>
      <c r="E3" s="5">
        <f t="shared" ref="E3:E14" si="2">SUM(F3/B3)</f>
        <v>0.53919791811887174</v>
      </c>
      <c r="F3" s="6">
        <v>23206</v>
      </c>
      <c r="G3" s="311">
        <v>12340</v>
      </c>
      <c r="H3" s="29">
        <v>1157</v>
      </c>
      <c r="I3" s="29">
        <v>2365</v>
      </c>
      <c r="J3" s="29">
        <v>3949</v>
      </c>
      <c r="K3" s="6">
        <v>23206</v>
      </c>
      <c r="L3" s="10">
        <v>2.0023148148148148E-3</v>
      </c>
      <c r="M3" s="7">
        <v>9.0740740740740729E-3</v>
      </c>
      <c r="N3" s="27">
        <v>8.0555555555555554E-3</v>
      </c>
      <c r="O3" s="7">
        <v>1.8090277777777778E-2</v>
      </c>
    </row>
    <row r="4" spans="1:16" x14ac:dyDescent="0.25">
      <c r="A4" s="4" t="s">
        <v>44</v>
      </c>
      <c r="B4" s="36">
        <f t="shared" si="0"/>
        <v>26986</v>
      </c>
      <c r="C4" s="29">
        <v>22091</v>
      </c>
      <c r="D4" s="35">
        <f t="shared" si="1"/>
        <v>0.81860964944786185</v>
      </c>
      <c r="E4" s="35">
        <f t="shared" si="2"/>
        <v>0.18139035055213815</v>
      </c>
      <c r="F4" s="6">
        <v>4895</v>
      </c>
      <c r="G4" s="311">
        <v>9969</v>
      </c>
      <c r="H4" s="29">
        <v>1426</v>
      </c>
      <c r="I4" s="29">
        <v>528</v>
      </c>
      <c r="J4" s="29">
        <v>795</v>
      </c>
      <c r="K4" s="36">
        <v>4895</v>
      </c>
      <c r="L4" s="7">
        <v>1.8171296296296297E-3</v>
      </c>
      <c r="M4" s="7">
        <v>9.4907407407407406E-3</v>
      </c>
      <c r="N4" s="10">
        <v>8.4722222222222213E-3</v>
      </c>
      <c r="O4" s="10">
        <v>3.5763888888888894E-3</v>
      </c>
    </row>
    <row r="5" spans="1:16" x14ac:dyDescent="0.25">
      <c r="A5" s="4" t="s">
        <v>45</v>
      </c>
      <c r="B5" s="36">
        <f t="shared" si="0"/>
        <v>23454</v>
      </c>
      <c r="C5" s="29">
        <v>22433</v>
      </c>
      <c r="D5" s="35">
        <f t="shared" si="1"/>
        <v>0.95646797987550103</v>
      </c>
      <c r="E5" s="35">
        <f t="shared" si="2"/>
        <v>4.353202012449902E-2</v>
      </c>
      <c r="F5" s="6">
        <v>1021</v>
      </c>
      <c r="G5" s="311">
        <v>9981</v>
      </c>
      <c r="H5" s="29">
        <v>1361</v>
      </c>
      <c r="I5" s="29">
        <v>219</v>
      </c>
      <c r="J5" s="29">
        <v>314</v>
      </c>
      <c r="K5" s="6">
        <v>1021</v>
      </c>
      <c r="L5" s="7">
        <v>1.8287037037037037E-3</v>
      </c>
      <c r="M5" s="7">
        <v>9.0972222222222218E-3</v>
      </c>
      <c r="N5" s="7">
        <v>3.2754629629629631E-3</v>
      </c>
      <c r="O5" s="7">
        <v>8.564814814814815E-4</v>
      </c>
    </row>
    <row r="6" spans="1:16" x14ac:dyDescent="0.25">
      <c r="A6" s="4" t="s">
        <v>46</v>
      </c>
      <c r="B6" s="36">
        <f t="shared" si="0"/>
        <v>22221</v>
      </c>
      <c r="C6" s="29">
        <v>21538</v>
      </c>
      <c r="D6" s="35">
        <f t="shared" si="1"/>
        <v>0.96926330948202155</v>
      </c>
      <c r="E6" s="35">
        <f t="shared" si="2"/>
        <v>3.0736690517978491E-2</v>
      </c>
      <c r="F6" s="6">
        <v>683</v>
      </c>
      <c r="G6" s="6">
        <v>9770</v>
      </c>
      <c r="H6" s="29">
        <v>1240</v>
      </c>
      <c r="I6" s="8">
        <v>159</v>
      </c>
      <c r="J6" s="8">
        <v>234</v>
      </c>
      <c r="K6" s="6">
        <v>683</v>
      </c>
      <c r="L6" s="7">
        <v>1.9907407407407408E-3</v>
      </c>
      <c r="M6" s="7">
        <v>8.7962962962962968E-3</v>
      </c>
      <c r="N6" s="7">
        <v>2.7314814814814819E-3</v>
      </c>
      <c r="O6" s="7">
        <v>5.7870370370370378E-4</v>
      </c>
    </row>
    <row r="7" spans="1:16" x14ac:dyDescent="0.25">
      <c r="A7" s="4" t="s">
        <v>47</v>
      </c>
      <c r="B7" s="36">
        <f t="shared" si="0"/>
        <v>23363</v>
      </c>
      <c r="C7" s="29">
        <v>22852</v>
      </c>
      <c r="D7" s="35">
        <f t="shared" si="1"/>
        <v>0.97812780892864781</v>
      </c>
      <c r="E7" s="35">
        <f t="shared" si="2"/>
        <v>2.1872191071352139E-2</v>
      </c>
      <c r="F7" s="29">
        <v>511</v>
      </c>
      <c r="G7" s="29">
        <v>10387</v>
      </c>
      <c r="H7" s="29">
        <v>1286</v>
      </c>
      <c r="I7" s="8">
        <v>200</v>
      </c>
      <c r="J7" s="8">
        <v>257</v>
      </c>
      <c r="K7" s="6">
        <v>511</v>
      </c>
      <c r="L7" s="7">
        <v>1.7245370370370372E-3</v>
      </c>
      <c r="M7" s="7">
        <v>8.4953703703703701E-3</v>
      </c>
      <c r="N7" s="7">
        <v>1.5856481481481479E-3</v>
      </c>
      <c r="O7" s="7">
        <v>3.8194444444444446E-4</v>
      </c>
    </row>
    <row r="8" spans="1:16" x14ac:dyDescent="0.25">
      <c r="A8" s="4" t="s">
        <v>48</v>
      </c>
      <c r="B8" s="36">
        <f t="shared" si="0"/>
        <v>23125</v>
      </c>
      <c r="C8" s="29">
        <v>22220</v>
      </c>
      <c r="D8" s="5">
        <f t="shared" si="1"/>
        <v>0.96086486486486489</v>
      </c>
      <c r="E8" s="5">
        <f t="shared" si="2"/>
        <v>3.9135135135135134E-2</v>
      </c>
      <c r="F8" s="29">
        <v>905</v>
      </c>
      <c r="G8" s="29">
        <v>10795</v>
      </c>
      <c r="H8" s="29">
        <v>1390</v>
      </c>
      <c r="I8" s="8">
        <v>353</v>
      </c>
      <c r="J8" s="8">
        <v>435</v>
      </c>
      <c r="K8" s="29">
        <v>905</v>
      </c>
      <c r="L8" s="7">
        <v>1.5624999999999999E-3</v>
      </c>
      <c r="M8" s="7">
        <v>8.8310185185185176E-3</v>
      </c>
      <c r="N8" s="7">
        <v>1.9675925925925928E-3</v>
      </c>
      <c r="O8" s="7">
        <v>6.2500000000000001E-4</v>
      </c>
    </row>
    <row r="9" spans="1:16" x14ac:dyDescent="0.25">
      <c r="A9" s="4" t="s">
        <v>49</v>
      </c>
      <c r="B9" s="34">
        <f t="shared" si="0"/>
        <v>23361</v>
      </c>
      <c r="C9" s="29">
        <v>22118</v>
      </c>
      <c r="D9" s="5">
        <f t="shared" si="1"/>
        <v>0.94679166131586834</v>
      </c>
      <c r="E9" s="5">
        <f t="shared" si="2"/>
        <v>5.3208338684131676E-2</v>
      </c>
      <c r="F9" s="29">
        <v>1243</v>
      </c>
      <c r="G9" s="311">
        <v>11135</v>
      </c>
      <c r="H9" s="29">
        <v>1392</v>
      </c>
      <c r="I9" s="28">
        <v>370</v>
      </c>
      <c r="J9" s="29">
        <v>495</v>
      </c>
      <c r="K9" s="29">
        <v>1243</v>
      </c>
      <c r="L9" s="9">
        <v>1.4583333333333334E-3</v>
      </c>
      <c r="M9" s="7">
        <v>9.6412037037037039E-3</v>
      </c>
      <c r="N9" s="7">
        <v>2.3726851851851851E-3</v>
      </c>
      <c r="O9" s="7">
        <v>9.0277777777777784E-4</v>
      </c>
    </row>
    <row r="10" spans="1:16" x14ac:dyDescent="0.25">
      <c r="A10" s="4" t="s">
        <v>50</v>
      </c>
      <c r="B10" s="29">
        <f t="shared" si="0"/>
        <v>26259</v>
      </c>
      <c r="C10" s="29">
        <v>24722</v>
      </c>
      <c r="D10" s="5">
        <f t="shared" si="1"/>
        <v>0.94146768726912677</v>
      </c>
      <c r="E10" s="5">
        <f t="shared" si="2"/>
        <v>5.8532312730873226E-2</v>
      </c>
      <c r="F10" s="29">
        <v>1537</v>
      </c>
      <c r="G10" s="6">
        <v>11381</v>
      </c>
      <c r="H10" s="29">
        <v>1517</v>
      </c>
      <c r="I10" s="29">
        <v>563</v>
      </c>
      <c r="J10" s="29">
        <v>713</v>
      </c>
      <c r="K10" s="29">
        <v>1537</v>
      </c>
      <c r="L10" s="7">
        <v>1.5393518518518519E-3</v>
      </c>
      <c r="M10" s="7">
        <v>9.0277777777777787E-3</v>
      </c>
      <c r="N10" s="7">
        <v>2.3842592592592591E-3</v>
      </c>
      <c r="O10" s="7">
        <v>8.6805555555555551E-4</v>
      </c>
    </row>
    <row r="11" spans="1:16" x14ac:dyDescent="0.25">
      <c r="A11" s="4" t="s">
        <v>51</v>
      </c>
      <c r="B11" s="36">
        <v>24259</v>
      </c>
      <c r="C11" s="36">
        <v>22889</v>
      </c>
      <c r="D11" s="5">
        <f t="shared" si="1"/>
        <v>0.94352611401953912</v>
      </c>
      <c r="E11" s="5">
        <f t="shared" si="2"/>
        <v>5.647388598046086E-2</v>
      </c>
      <c r="F11" s="29">
        <v>1370</v>
      </c>
      <c r="G11" s="6">
        <v>11367</v>
      </c>
      <c r="H11" s="29">
        <v>1531</v>
      </c>
      <c r="I11" s="29">
        <v>455</v>
      </c>
      <c r="J11" s="29">
        <v>575</v>
      </c>
      <c r="K11" s="29">
        <v>1370</v>
      </c>
      <c r="L11" s="7">
        <v>1.3888888888888889E-3</v>
      </c>
      <c r="M11" s="7">
        <v>8.5532407407407415E-3</v>
      </c>
      <c r="N11" s="7">
        <v>4.340277777777778E-3</v>
      </c>
      <c r="O11" s="7">
        <v>1.1805555555555556E-3</v>
      </c>
    </row>
    <row r="12" spans="1:16" x14ac:dyDescent="0.25">
      <c r="A12" s="4" t="s">
        <v>52</v>
      </c>
      <c r="B12" s="42">
        <f t="shared" si="0"/>
        <v>27966</v>
      </c>
      <c r="C12" s="42">
        <v>26171</v>
      </c>
      <c r="D12" s="318">
        <f t="shared" si="1"/>
        <v>0.93581491811485373</v>
      </c>
      <c r="E12" s="318">
        <f t="shared" si="2"/>
        <v>6.4185081885146253E-2</v>
      </c>
      <c r="F12" s="42">
        <v>1795</v>
      </c>
      <c r="G12" s="8">
        <v>12169</v>
      </c>
      <c r="H12" s="8">
        <v>1804</v>
      </c>
      <c r="I12" s="42">
        <v>541</v>
      </c>
      <c r="J12" s="42">
        <v>667</v>
      </c>
      <c r="K12" s="42">
        <v>1795</v>
      </c>
      <c r="L12" s="319">
        <v>1.3541666666666667E-3</v>
      </c>
      <c r="M12" s="319">
        <v>9.0277777777777787E-3</v>
      </c>
      <c r="N12" s="320">
        <v>9.2592592592592605E-3</v>
      </c>
      <c r="O12" s="319">
        <v>6.9444444444444447E-4</v>
      </c>
    </row>
    <row r="13" spans="1:16" x14ac:dyDescent="0.25">
      <c r="A13" s="4" t="s">
        <v>53</v>
      </c>
      <c r="B13" s="42">
        <f t="shared" si="0"/>
        <v>22789</v>
      </c>
      <c r="C13" s="42">
        <v>21743</v>
      </c>
      <c r="D13" s="318">
        <f t="shared" si="1"/>
        <v>0.9541006626003774</v>
      </c>
      <c r="E13" s="318">
        <f t="shared" si="2"/>
        <v>4.5899337399622625E-2</v>
      </c>
      <c r="F13" s="42">
        <v>1046</v>
      </c>
      <c r="G13" s="42">
        <v>11616</v>
      </c>
      <c r="H13" s="42">
        <v>1673</v>
      </c>
      <c r="I13" s="42">
        <v>464</v>
      </c>
      <c r="J13" s="42">
        <v>577</v>
      </c>
      <c r="K13" s="42">
        <v>1046</v>
      </c>
      <c r="L13" s="320">
        <v>1.2152777777777778E-3</v>
      </c>
      <c r="M13" s="319">
        <v>8.9120370370370378E-3</v>
      </c>
      <c r="N13" s="319">
        <v>1.9791666666666668E-3</v>
      </c>
      <c r="O13" s="319">
        <v>6.3657407407407402E-4</v>
      </c>
    </row>
    <row r="14" spans="1:16" x14ac:dyDescent="0.25">
      <c r="A14" s="4" t="s">
        <v>54</v>
      </c>
      <c r="B14" s="42">
        <f t="shared" si="0"/>
        <v>0</v>
      </c>
      <c r="C14" s="42"/>
      <c r="D14" s="318" t="e">
        <f t="shared" si="1"/>
        <v>#DIV/0!</v>
      </c>
      <c r="E14" s="318" t="e">
        <f t="shared" si="2"/>
        <v>#DIV/0!</v>
      </c>
      <c r="F14" s="42"/>
      <c r="G14" s="42"/>
      <c r="H14" s="29">
        <v>0</v>
      </c>
      <c r="I14" s="29"/>
      <c r="J14" s="29"/>
      <c r="K14" s="29"/>
      <c r="L14" s="11"/>
      <c r="M14" s="7"/>
      <c r="N14" s="7"/>
      <c r="O14" s="7"/>
    </row>
    <row r="15" spans="1:16" x14ac:dyDescent="0.25">
      <c r="A15" s="4"/>
      <c r="B15" s="29"/>
      <c r="C15" s="29"/>
      <c r="D15" s="5"/>
      <c r="E15" s="5"/>
      <c r="F15" s="29"/>
      <c r="G15" s="29"/>
      <c r="H15" s="29"/>
      <c r="I15" s="29"/>
      <c r="J15" s="29"/>
      <c r="K15" s="29"/>
      <c r="L15" s="12"/>
      <c r="M15" s="29"/>
      <c r="N15" s="29"/>
      <c r="O15" s="29"/>
    </row>
    <row r="16" spans="1:16" x14ac:dyDescent="0.25">
      <c r="A16" s="13" t="s">
        <v>33</v>
      </c>
      <c r="B16" s="8">
        <f>SUM(B3:B15)</f>
        <v>286821</v>
      </c>
      <c r="C16" s="8">
        <f>SUM(C3:C15)</f>
        <v>248609</v>
      </c>
      <c r="D16" s="312">
        <f>C16/B16</f>
        <v>0.86677405071455715</v>
      </c>
      <c r="E16" s="312">
        <f>F16/B16</f>
        <v>0.13322594928544285</v>
      </c>
      <c r="F16" s="311">
        <f t="shared" ref="F16:K16" si="3">SUM(F3:F15)</f>
        <v>38212</v>
      </c>
      <c r="G16" s="311">
        <f t="shared" si="3"/>
        <v>120910</v>
      </c>
      <c r="H16" s="8">
        <f t="shared" si="3"/>
        <v>15777</v>
      </c>
      <c r="I16" s="8">
        <f t="shared" si="3"/>
        <v>6217</v>
      </c>
      <c r="J16" s="8">
        <f t="shared" si="3"/>
        <v>9011</v>
      </c>
      <c r="K16" s="8">
        <f t="shared" si="3"/>
        <v>38212</v>
      </c>
      <c r="L16" s="314">
        <v>1.5624999999999999E-3</v>
      </c>
      <c r="M16" s="314">
        <v>9.0162037037037034E-3</v>
      </c>
      <c r="N16" s="314">
        <v>6.9444444444444441E-3</v>
      </c>
      <c r="O16" s="314">
        <v>2.4074074074074076E-3</v>
      </c>
      <c r="P16" s="321"/>
    </row>
    <row r="17" spans="1:15" s="31" customFormat="1" x14ac:dyDescent="0.25">
      <c r="A17" s="54"/>
      <c r="B17" s="55"/>
      <c r="C17" s="55"/>
      <c r="D17" s="56"/>
      <c r="E17" s="56"/>
      <c r="F17" s="57"/>
      <c r="G17" s="57"/>
      <c r="H17" s="55"/>
      <c r="I17" s="55"/>
      <c r="J17" s="55"/>
      <c r="K17" s="55"/>
      <c r="L17" s="58"/>
      <c r="M17" s="59"/>
      <c r="N17" s="59"/>
      <c r="O17" s="59"/>
    </row>
    <row r="18" spans="1:15" s="31" customFormat="1" ht="63.75" x14ac:dyDescent="0.25">
      <c r="A18" s="40" t="s">
        <v>56</v>
      </c>
      <c r="B18" s="41" t="s">
        <v>2</v>
      </c>
      <c r="C18" s="41" t="s">
        <v>3</v>
      </c>
      <c r="D18" s="41" t="s">
        <v>4</v>
      </c>
      <c r="E18" s="41" t="s">
        <v>5</v>
      </c>
      <c r="F18" s="41" t="s">
        <v>6</v>
      </c>
      <c r="G18" s="32" t="s">
        <v>8</v>
      </c>
      <c r="H18" s="32" t="s">
        <v>9</v>
      </c>
      <c r="I18" s="32" t="s">
        <v>10</v>
      </c>
      <c r="J18" s="41" t="s">
        <v>12</v>
      </c>
      <c r="K18" s="41" t="s">
        <v>13</v>
      </c>
      <c r="L18" s="41" t="s">
        <v>14</v>
      </c>
    </row>
    <row r="19" spans="1:15" s="31" customFormat="1" x14ac:dyDescent="0.25">
      <c r="A19" s="33" t="s">
        <v>43</v>
      </c>
      <c r="B19" s="36">
        <v>16893</v>
      </c>
      <c r="C19" s="34">
        <v>15854</v>
      </c>
      <c r="D19" s="35">
        <f t="shared" ref="D19:D30" si="4">SUM(C19/B19)</f>
        <v>0.93849523471260288</v>
      </c>
      <c r="E19" s="35">
        <f t="shared" ref="E19:E30" si="5">SUM(F19/B19)</f>
        <v>4.8304031255549634E-2</v>
      </c>
      <c r="F19" s="36">
        <v>816</v>
      </c>
      <c r="G19" s="34"/>
      <c r="H19" s="34"/>
      <c r="I19" s="36">
        <v>816</v>
      </c>
      <c r="J19" s="37">
        <v>4.1435185185185186E-3</v>
      </c>
      <c r="K19" s="45">
        <v>2.7662037037037034E-3</v>
      </c>
      <c r="L19" s="37">
        <v>1.3310185185185185E-3</v>
      </c>
    </row>
    <row r="20" spans="1:15" s="31" customFormat="1" x14ac:dyDescent="0.25">
      <c r="A20" s="33" t="s">
        <v>44</v>
      </c>
      <c r="B20" s="36">
        <f t="shared" ref="B20:B30" si="6">SUM(C20+F20)</f>
        <v>24530</v>
      </c>
      <c r="C20" s="34">
        <v>24230</v>
      </c>
      <c r="D20" s="35">
        <f t="shared" si="4"/>
        <v>0.98777007745617607</v>
      </c>
      <c r="E20" s="35">
        <f t="shared" si="5"/>
        <v>1.2229922543823889E-2</v>
      </c>
      <c r="F20" s="36">
        <v>300</v>
      </c>
      <c r="G20" s="34"/>
      <c r="H20" s="34"/>
      <c r="I20" s="36">
        <v>300</v>
      </c>
      <c r="J20" s="37">
        <v>3.6689814814814814E-3</v>
      </c>
      <c r="K20" s="38">
        <v>1.5046296296296294E-3</v>
      </c>
      <c r="L20" s="38">
        <v>4.0509259259259258E-4</v>
      </c>
    </row>
    <row r="21" spans="1:15" s="31" customFormat="1" x14ac:dyDescent="0.25">
      <c r="A21" s="33" t="s">
        <v>45</v>
      </c>
      <c r="B21" s="36">
        <f t="shared" si="6"/>
        <v>25227</v>
      </c>
      <c r="C21" s="34">
        <v>24577</v>
      </c>
      <c r="D21" s="35">
        <f t="shared" si="4"/>
        <v>0.97423395568240378</v>
      </c>
      <c r="E21" s="35">
        <f t="shared" si="5"/>
        <v>2.5766044317596225E-2</v>
      </c>
      <c r="F21" s="36">
        <v>650</v>
      </c>
      <c r="G21" s="34"/>
      <c r="H21" s="34"/>
      <c r="I21" s="36">
        <v>650</v>
      </c>
      <c r="J21" s="37">
        <v>3.3564814814814811E-3</v>
      </c>
      <c r="K21" s="37">
        <v>1.5972222222222221E-3</v>
      </c>
      <c r="L21" s="37">
        <v>7.0561304682637634E-4</v>
      </c>
    </row>
    <row r="22" spans="1:15" s="31" customFormat="1" x14ac:dyDescent="0.25">
      <c r="A22" s="33" t="s">
        <v>46</v>
      </c>
      <c r="B22" s="36">
        <f t="shared" si="6"/>
        <v>22330</v>
      </c>
      <c r="C22" s="34">
        <v>21409</v>
      </c>
      <c r="D22" s="35">
        <f t="shared" si="4"/>
        <v>0.95875503806538287</v>
      </c>
      <c r="E22" s="35">
        <f t="shared" si="5"/>
        <v>4.124496193461711E-2</v>
      </c>
      <c r="F22" s="36">
        <v>921</v>
      </c>
      <c r="G22" s="8"/>
      <c r="H22" s="8"/>
      <c r="I22" s="36">
        <v>921</v>
      </c>
      <c r="J22" s="37">
        <v>3.2638888888888891E-3</v>
      </c>
      <c r="K22" s="37">
        <v>1.8865740740740742E-3</v>
      </c>
      <c r="L22" s="37">
        <v>1.0995370370370371E-3</v>
      </c>
    </row>
    <row r="23" spans="1:15" s="31" customFormat="1" x14ac:dyDescent="0.25">
      <c r="A23" s="33" t="s">
        <v>47</v>
      </c>
      <c r="B23" s="36">
        <f t="shared" si="6"/>
        <v>23564</v>
      </c>
      <c r="C23" s="34">
        <v>22969</v>
      </c>
      <c r="D23" s="35">
        <f t="shared" si="4"/>
        <v>0.97474961806144966</v>
      </c>
      <c r="E23" s="35">
        <f t="shared" si="5"/>
        <v>2.525038193855033E-2</v>
      </c>
      <c r="F23" s="34">
        <v>595</v>
      </c>
      <c r="G23" s="8"/>
      <c r="H23" s="8"/>
      <c r="I23" s="36">
        <v>595</v>
      </c>
      <c r="J23" s="37">
        <v>3.2407407407407406E-3</v>
      </c>
      <c r="K23" s="37">
        <v>2.1759259259259258E-3</v>
      </c>
      <c r="L23" s="37">
        <v>6.2500000000000001E-4</v>
      </c>
    </row>
    <row r="24" spans="1:15" s="31" customFormat="1" x14ac:dyDescent="0.25">
      <c r="A24" s="33" t="s">
        <v>48</v>
      </c>
      <c r="B24" s="34">
        <f t="shared" si="6"/>
        <v>26816</v>
      </c>
      <c r="C24" s="34">
        <v>25443</v>
      </c>
      <c r="D24" s="35">
        <f t="shared" si="4"/>
        <v>0.94879922434367536</v>
      </c>
      <c r="E24" s="35">
        <f t="shared" si="5"/>
        <v>5.1200775656324582E-2</v>
      </c>
      <c r="F24" s="34">
        <v>1373</v>
      </c>
      <c r="G24" s="8"/>
      <c r="H24" s="8"/>
      <c r="I24" s="34">
        <v>1373</v>
      </c>
      <c r="J24" s="37">
        <v>3.2060185185185191E-3</v>
      </c>
      <c r="K24" s="37">
        <v>2.0486111111111113E-3</v>
      </c>
      <c r="L24" s="37">
        <v>1.2384259259259258E-3</v>
      </c>
    </row>
    <row r="25" spans="1:15" s="31" customFormat="1" x14ac:dyDescent="0.25">
      <c r="A25" s="33" t="s">
        <v>49</v>
      </c>
      <c r="B25" s="34">
        <f t="shared" si="6"/>
        <v>25304</v>
      </c>
      <c r="C25" s="34">
        <v>23901</v>
      </c>
      <c r="D25" s="35">
        <f t="shared" si="4"/>
        <v>0.94455422067657291</v>
      </c>
      <c r="E25" s="35">
        <f t="shared" si="5"/>
        <v>5.5445779323427126E-2</v>
      </c>
      <c r="F25" s="34">
        <v>1403</v>
      </c>
      <c r="G25" s="28"/>
      <c r="H25" s="34"/>
      <c r="I25" s="34">
        <v>1403</v>
      </c>
      <c r="J25" s="37">
        <v>3.2175925925925926E-3</v>
      </c>
      <c r="K25" s="37">
        <v>2.2685185185185182E-3</v>
      </c>
      <c r="L25" s="37">
        <v>1.3888888888888889E-3</v>
      </c>
    </row>
    <row r="26" spans="1:15" s="31" customFormat="1" x14ac:dyDescent="0.25">
      <c r="A26" s="33" t="s">
        <v>50</v>
      </c>
      <c r="B26" s="34">
        <f t="shared" si="6"/>
        <v>27368</v>
      </c>
      <c r="C26" s="34">
        <v>26583</v>
      </c>
      <c r="D26" s="35">
        <f t="shared" si="4"/>
        <v>0.97131686641332948</v>
      </c>
      <c r="E26" s="35">
        <f t="shared" si="5"/>
        <v>2.8683133586670566E-2</v>
      </c>
      <c r="F26" s="34">
        <v>785</v>
      </c>
      <c r="G26" s="34"/>
      <c r="H26" s="34"/>
      <c r="I26" s="34">
        <v>785</v>
      </c>
      <c r="J26" s="37">
        <v>3.3217592592592591E-3</v>
      </c>
      <c r="K26" s="37">
        <v>1.5856481481481479E-3</v>
      </c>
      <c r="L26" s="37">
        <v>7.7546296296296304E-4</v>
      </c>
    </row>
    <row r="27" spans="1:15" x14ac:dyDescent="0.25">
      <c r="A27" s="33" t="s">
        <v>51</v>
      </c>
      <c r="B27" s="34">
        <f t="shared" si="6"/>
        <v>23941</v>
      </c>
      <c r="C27" s="34">
        <v>22642</v>
      </c>
      <c r="D27" s="35">
        <f t="shared" si="4"/>
        <v>0.94574161480305752</v>
      </c>
      <c r="E27" s="35">
        <f t="shared" si="5"/>
        <v>5.4258385196942482E-2</v>
      </c>
      <c r="F27" s="34">
        <v>1299</v>
      </c>
      <c r="G27" s="34"/>
      <c r="H27" s="34"/>
      <c r="I27" s="34">
        <v>1299</v>
      </c>
      <c r="J27" s="37">
        <v>3.4375E-3</v>
      </c>
      <c r="K27" s="37">
        <v>2.9629629629629628E-3</v>
      </c>
      <c r="L27" s="37">
        <v>1.2384259259259258E-3</v>
      </c>
      <c r="M27" s="1"/>
    </row>
    <row r="28" spans="1:15" ht="14.25" customHeight="1" x14ac:dyDescent="0.25">
      <c r="A28" s="33" t="s">
        <v>52</v>
      </c>
      <c r="B28" s="34">
        <f t="shared" si="6"/>
        <v>27404</v>
      </c>
      <c r="C28" s="34">
        <v>23441</v>
      </c>
      <c r="D28" s="35">
        <f t="shared" si="4"/>
        <v>0.85538607502554376</v>
      </c>
      <c r="E28" s="35">
        <f t="shared" si="5"/>
        <v>0.14461392497445627</v>
      </c>
      <c r="F28" s="34">
        <v>3963</v>
      </c>
      <c r="G28" s="34"/>
      <c r="H28" s="34"/>
      <c r="I28" s="34">
        <v>3963</v>
      </c>
      <c r="J28" s="37">
        <v>3.5879629629629629E-3</v>
      </c>
      <c r="K28" s="9">
        <v>3.4490740740740745E-3</v>
      </c>
      <c r="L28" s="37">
        <v>3.4490740740740745E-3</v>
      </c>
      <c r="M28" s="52"/>
    </row>
    <row r="29" spans="1:15" s="321" customFormat="1" ht="14.25" customHeight="1" x14ac:dyDescent="0.25">
      <c r="A29" s="46" t="s">
        <v>53</v>
      </c>
      <c r="B29" s="42">
        <f t="shared" si="6"/>
        <v>26207</v>
      </c>
      <c r="C29" s="42">
        <v>16558</v>
      </c>
      <c r="D29" s="318">
        <f t="shared" si="4"/>
        <v>0.6318159270423932</v>
      </c>
      <c r="E29" s="318">
        <f t="shared" si="5"/>
        <v>0.36818407295760675</v>
      </c>
      <c r="F29" s="42">
        <v>9649</v>
      </c>
      <c r="G29" s="42"/>
      <c r="H29" s="42"/>
      <c r="I29" s="42">
        <v>9649</v>
      </c>
      <c r="J29" s="319">
        <v>3.4490740740740745E-3</v>
      </c>
      <c r="K29" s="319">
        <v>5.4282407407407404E-3</v>
      </c>
      <c r="L29" s="319">
        <v>9.9884259259259266E-3</v>
      </c>
    </row>
    <row r="30" spans="1:15" x14ac:dyDescent="0.25">
      <c r="A30" s="33" t="s">
        <v>54</v>
      </c>
      <c r="B30" s="34">
        <f t="shared" si="6"/>
        <v>0</v>
      </c>
      <c r="C30" s="34"/>
      <c r="D30" s="35" t="e">
        <f t="shared" si="4"/>
        <v>#DIV/0!</v>
      </c>
      <c r="E30" s="35" t="e">
        <f t="shared" si="5"/>
        <v>#DIV/0!</v>
      </c>
      <c r="F30" s="34"/>
      <c r="G30" s="34"/>
      <c r="H30" s="34"/>
      <c r="I30" s="34"/>
      <c r="J30" s="37"/>
      <c r="K30" s="37"/>
      <c r="L30" s="37"/>
    </row>
    <row r="31" spans="1:15" x14ac:dyDescent="0.25">
      <c r="A31" s="33"/>
      <c r="B31" s="34"/>
      <c r="C31" s="34"/>
      <c r="D31" s="35"/>
      <c r="E31" s="35"/>
      <c r="F31" s="34"/>
      <c r="G31" s="34"/>
      <c r="H31" s="34"/>
      <c r="I31" s="34"/>
      <c r="J31" s="34"/>
      <c r="K31" s="34"/>
      <c r="L31" s="34"/>
    </row>
    <row r="32" spans="1:15" x14ac:dyDescent="0.25">
      <c r="A32" s="39" t="s">
        <v>33</v>
      </c>
      <c r="B32" s="34">
        <f>SUM(B19:B31)</f>
        <v>269584</v>
      </c>
      <c r="C32" s="34">
        <f>SUM(C19:C31)</f>
        <v>247607</v>
      </c>
      <c r="D32" s="35">
        <f>C32/B32</f>
        <v>0.9184780995904801</v>
      </c>
      <c r="E32" s="35">
        <f>F32/B32</f>
        <v>8.0694699982194792E-2</v>
      </c>
      <c r="F32" s="36">
        <f t="shared" ref="F32:I32" si="7">SUM(F19:F31)</f>
        <v>21754</v>
      </c>
      <c r="G32" s="34">
        <f t="shared" si="7"/>
        <v>0</v>
      </c>
      <c r="H32" s="34">
        <f t="shared" si="7"/>
        <v>0</v>
      </c>
      <c r="I32" s="34">
        <f t="shared" si="7"/>
        <v>21754</v>
      </c>
      <c r="J32" s="314">
        <v>3.4216318601655044E-3</v>
      </c>
      <c r="K32" s="314">
        <v>3.8574004269968233E-3</v>
      </c>
      <c r="L32" s="314">
        <v>1.1689814814814816E-3</v>
      </c>
      <c r="M32" s="321"/>
    </row>
    <row r="33" spans="1:18" x14ac:dyDescent="0.25">
      <c r="A33" s="54"/>
      <c r="B33" s="55"/>
      <c r="C33" s="55"/>
      <c r="D33" s="56"/>
      <c r="E33" s="56"/>
      <c r="F33" s="57"/>
      <c r="G33" s="57"/>
      <c r="H33" s="55"/>
      <c r="I33" s="55"/>
      <c r="J33" s="55"/>
      <c r="K33" s="55"/>
      <c r="L33" s="58"/>
      <c r="M33" s="59"/>
      <c r="N33" s="59"/>
      <c r="O33" s="59"/>
    </row>
    <row r="34" spans="1:18" x14ac:dyDescent="0.25">
      <c r="A34" s="52" t="s">
        <v>15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8" ht="30" x14ac:dyDescent="0.25">
      <c r="A35" s="24"/>
      <c r="B35" s="26">
        <v>43117</v>
      </c>
      <c r="C35" s="26">
        <v>43148</v>
      </c>
      <c r="D35" s="26">
        <v>43176</v>
      </c>
      <c r="E35" s="26">
        <v>43207</v>
      </c>
      <c r="F35" s="26">
        <v>43237</v>
      </c>
      <c r="G35" s="26">
        <v>43268</v>
      </c>
      <c r="H35" s="25">
        <v>43298</v>
      </c>
      <c r="I35" s="25">
        <v>43329</v>
      </c>
      <c r="J35" s="25">
        <v>43360</v>
      </c>
      <c r="K35" s="25">
        <v>43390</v>
      </c>
      <c r="L35" s="25">
        <v>43421</v>
      </c>
      <c r="M35" s="25">
        <v>43451</v>
      </c>
      <c r="N35" s="19" t="s">
        <v>16</v>
      </c>
      <c r="O35" s="19" t="s">
        <v>17</v>
      </c>
      <c r="P35" s="19" t="s">
        <v>18</v>
      </c>
      <c r="Q35" s="44"/>
      <c r="R35" s="26"/>
    </row>
    <row r="36" spans="1:18" x14ac:dyDescent="0.25">
      <c r="A36" s="17" t="s">
        <v>124</v>
      </c>
      <c r="B36" s="331">
        <v>12340</v>
      </c>
      <c r="C36" s="331">
        <v>9969</v>
      </c>
      <c r="D36" s="333">
        <v>9981</v>
      </c>
      <c r="E36" s="333">
        <v>9770</v>
      </c>
      <c r="F36" s="333">
        <v>10387</v>
      </c>
      <c r="G36" s="333">
        <v>10795</v>
      </c>
      <c r="H36" s="335">
        <v>11135</v>
      </c>
      <c r="I36" s="335">
        <v>11381</v>
      </c>
      <c r="J36" s="337">
        <v>11367</v>
      </c>
      <c r="K36" s="338">
        <v>12169</v>
      </c>
      <c r="L36" s="358">
        <v>11616</v>
      </c>
      <c r="M36" s="337"/>
      <c r="N36" s="340">
        <f>SUM(B36:M36)</f>
        <v>120910</v>
      </c>
      <c r="O36" s="335"/>
      <c r="P36" s="341">
        <f>SUM(N36/N69)</f>
        <v>0.14449799763133711</v>
      </c>
      <c r="Q36" s="43"/>
      <c r="R36" s="42"/>
    </row>
    <row r="37" spans="1:18" x14ac:dyDescent="0.25">
      <c r="A37" s="4" t="s">
        <v>123</v>
      </c>
      <c r="B37" s="332"/>
      <c r="C37" s="332"/>
      <c r="D37" s="334"/>
      <c r="E37" s="334"/>
      <c r="F37" s="334"/>
      <c r="G37" s="334"/>
      <c r="H37" s="336"/>
      <c r="I37" s="336"/>
      <c r="J37" s="336"/>
      <c r="K37" s="339"/>
      <c r="L37" s="359"/>
      <c r="M37" s="336"/>
      <c r="N37" s="334"/>
      <c r="O37" s="336"/>
      <c r="P37" s="334"/>
      <c r="Q37" s="33"/>
      <c r="R37" s="42"/>
    </row>
    <row r="38" spans="1:18" x14ac:dyDescent="0.25">
      <c r="A38" s="4" t="s">
        <v>19</v>
      </c>
      <c r="B38" s="16">
        <v>10848</v>
      </c>
      <c r="C38" s="16">
        <v>3572</v>
      </c>
      <c r="D38" s="313">
        <v>3178</v>
      </c>
      <c r="E38" s="16">
        <v>2994</v>
      </c>
      <c r="F38" s="16">
        <v>2900</v>
      </c>
      <c r="G38" s="16">
        <v>2957</v>
      </c>
      <c r="H38" s="29">
        <v>2915</v>
      </c>
      <c r="I38" s="29">
        <v>3125</v>
      </c>
      <c r="J38" s="21">
        <v>3234</v>
      </c>
      <c r="K38" s="50">
        <v>4166</v>
      </c>
      <c r="L38" s="357">
        <v>3771</v>
      </c>
      <c r="M38" s="22"/>
      <c r="N38" s="34">
        <f>SUM(B38:M38)</f>
        <v>43660</v>
      </c>
      <c r="O38" s="29"/>
      <c r="P38" s="18">
        <f>SUM(N38/N69)</f>
        <v>5.2177508697247355E-2</v>
      </c>
      <c r="Q38" s="33"/>
      <c r="R38" s="42"/>
    </row>
    <row r="39" spans="1:18" x14ac:dyDescent="0.25">
      <c r="A39" s="4" t="s">
        <v>20</v>
      </c>
      <c r="B39" s="16">
        <v>1207</v>
      </c>
      <c r="C39" s="16">
        <v>476</v>
      </c>
      <c r="D39" s="16">
        <v>450</v>
      </c>
      <c r="E39" s="16">
        <v>384</v>
      </c>
      <c r="F39" s="16">
        <v>400</v>
      </c>
      <c r="G39" s="16">
        <v>386</v>
      </c>
      <c r="H39" s="29">
        <v>376</v>
      </c>
      <c r="I39" s="29">
        <v>411</v>
      </c>
      <c r="J39" s="21">
        <v>436</v>
      </c>
      <c r="K39" s="50">
        <v>540</v>
      </c>
      <c r="L39" s="357">
        <v>429</v>
      </c>
      <c r="M39" s="22"/>
      <c r="N39" s="2"/>
      <c r="O39" s="34">
        <f>SUM(B39:M39)</f>
        <v>5495</v>
      </c>
      <c r="P39" s="18">
        <f>SUM(O39/N69)</f>
        <v>6.5670043584831472E-3</v>
      </c>
      <c r="Q39" s="33"/>
      <c r="R39" s="42"/>
    </row>
    <row r="40" spans="1:18" x14ac:dyDescent="0.25">
      <c r="A40" s="4" t="s">
        <v>21</v>
      </c>
      <c r="B40" s="16">
        <v>7039</v>
      </c>
      <c r="C40" s="16">
        <v>3572</v>
      </c>
      <c r="D40" s="16">
        <v>3687</v>
      </c>
      <c r="E40" s="16">
        <v>3717</v>
      </c>
      <c r="F40" s="16">
        <v>3762</v>
      </c>
      <c r="G40" s="16">
        <v>3818</v>
      </c>
      <c r="H40" s="29">
        <v>4378</v>
      </c>
      <c r="I40" s="29">
        <v>4571</v>
      </c>
      <c r="J40" s="21">
        <v>4452</v>
      </c>
      <c r="K40" s="50">
        <v>5676</v>
      </c>
      <c r="L40" s="357">
        <v>5041</v>
      </c>
      <c r="M40" s="22"/>
      <c r="N40" s="34">
        <f>SUM(B40:M40)</f>
        <v>49713</v>
      </c>
      <c r="O40" s="29"/>
      <c r="P40" s="18">
        <f>SUM(N40/N69)</f>
        <v>5.9411371733079657E-2</v>
      </c>
      <c r="Q40" s="33"/>
      <c r="R40" s="42"/>
    </row>
    <row r="41" spans="1:18" x14ac:dyDescent="0.25">
      <c r="A41" s="4" t="s">
        <v>22</v>
      </c>
      <c r="B41" s="16">
        <v>621</v>
      </c>
      <c r="C41" s="16">
        <v>357</v>
      </c>
      <c r="D41" s="16">
        <v>354</v>
      </c>
      <c r="E41" s="16">
        <v>336</v>
      </c>
      <c r="F41" s="16">
        <v>358</v>
      </c>
      <c r="G41" s="16">
        <v>369</v>
      </c>
      <c r="H41" s="29">
        <v>343</v>
      </c>
      <c r="I41" s="29">
        <v>408</v>
      </c>
      <c r="J41" s="21">
        <v>343</v>
      </c>
      <c r="K41" s="50">
        <v>453</v>
      </c>
      <c r="L41" s="357">
        <v>428</v>
      </c>
      <c r="M41" s="23"/>
      <c r="N41" s="2"/>
      <c r="O41" s="34">
        <f>SUM(B41:M41)</f>
        <v>4370</v>
      </c>
      <c r="P41" s="18">
        <f>SUM(O41/N69)</f>
        <v>5.2225312186663063E-3</v>
      </c>
      <c r="Q41" s="33"/>
      <c r="R41" s="42"/>
    </row>
    <row r="42" spans="1:18" x14ac:dyDescent="0.25">
      <c r="A42" s="4" t="s">
        <v>23</v>
      </c>
      <c r="B42" s="16">
        <v>6811</v>
      </c>
      <c r="C42" s="16">
        <v>4654</v>
      </c>
      <c r="D42" s="16">
        <v>4507</v>
      </c>
      <c r="E42" s="16">
        <v>4149</v>
      </c>
      <c r="F42" s="16">
        <v>4328</v>
      </c>
      <c r="G42" s="16">
        <v>4484</v>
      </c>
      <c r="H42" s="29">
        <v>4572</v>
      </c>
      <c r="I42" s="29">
        <v>5156</v>
      </c>
      <c r="J42" s="21">
        <v>5021</v>
      </c>
      <c r="K42" s="50">
        <v>5863</v>
      </c>
      <c r="L42" s="357">
        <v>5163</v>
      </c>
      <c r="M42" s="22"/>
      <c r="N42" s="34">
        <f>SUM(B42:M42)</f>
        <v>54708</v>
      </c>
      <c r="O42" s="29"/>
      <c r="P42" s="18">
        <f>SUM(N42/N69)</f>
        <v>6.5380832473866432E-2</v>
      </c>
      <c r="Q42" s="33"/>
      <c r="R42" s="42"/>
    </row>
    <row r="43" spans="1:18" x14ac:dyDescent="0.25">
      <c r="A43" s="4" t="s">
        <v>24</v>
      </c>
      <c r="B43" s="16">
        <v>541</v>
      </c>
      <c r="C43" s="16">
        <v>496</v>
      </c>
      <c r="D43" s="16">
        <v>424</v>
      </c>
      <c r="E43" s="16">
        <v>415</v>
      </c>
      <c r="F43" s="16">
        <v>445</v>
      </c>
      <c r="G43" s="16">
        <v>415</v>
      </c>
      <c r="H43" s="29">
        <v>423</v>
      </c>
      <c r="I43" s="29">
        <v>511</v>
      </c>
      <c r="J43" s="21">
        <v>469</v>
      </c>
      <c r="K43" s="50">
        <v>516</v>
      </c>
      <c r="L43" s="357">
        <v>502</v>
      </c>
      <c r="M43" s="23"/>
      <c r="N43" s="2"/>
      <c r="O43" s="34">
        <f>SUM(B43:M43)</f>
        <v>5157</v>
      </c>
      <c r="P43" s="18">
        <f>SUM(O43/N69)</f>
        <v>6.1630648729203985E-3</v>
      </c>
      <c r="Q43" s="33"/>
      <c r="R43" s="42"/>
    </row>
    <row r="44" spans="1:18" x14ac:dyDescent="0.25">
      <c r="A44" s="43" t="s">
        <v>128</v>
      </c>
      <c r="B44" s="342">
        <v>3073</v>
      </c>
      <c r="C44" s="342">
        <v>14974</v>
      </c>
      <c r="D44" s="342">
        <v>9273</v>
      </c>
      <c r="E44" s="342">
        <v>12996</v>
      </c>
      <c r="F44" s="342">
        <v>13291</v>
      </c>
      <c r="G44" s="342">
        <v>14800</v>
      </c>
      <c r="H44" s="342">
        <v>14038</v>
      </c>
      <c r="I44" s="342">
        <v>15135</v>
      </c>
      <c r="J44" s="342">
        <v>15051</v>
      </c>
      <c r="K44" s="343">
        <v>19434</v>
      </c>
      <c r="L44" s="333">
        <v>18291</v>
      </c>
      <c r="M44" s="345"/>
      <c r="N44" s="340">
        <f>SUM(B44:M44)</f>
        <v>150356</v>
      </c>
      <c r="O44" s="2"/>
      <c r="P44" s="18">
        <f>SUM(N44/N69)</f>
        <v>0.17968853636471194</v>
      </c>
      <c r="Q44" s="33"/>
      <c r="R44" s="42"/>
    </row>
    <row r="45" spans="1:18" x14ac:dyDescent="0.25">
      <c r="A45" s="43" t="s">
        <v>129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44"/>
      <c r="L45" s="360"/>
      <c r="M45" s="334"/>
      <c r="N45" s="334"/>
      <c r="O45" s="34"/>
      <c r="P45" s="18">
        <f>SUM(O45/N69)</f>
        <v>0</v>
      </c>
      <c r="Q45" s="33"/>
      <c r="R45" s="42"/>
    </row>
    <row r="46" spans="1:18" x14ac:dyDescent="0.25">
      <c r="A46" s="43" t="s">
        <v>27</v>
      </c>
      <c r="B46" s="8">
        <v>8297</v>
      </c>
      <c r="C46" s="8">
        <v>721</v>
      </c>
      <c r="D46" s="8">
        <v>314</v>
      </c>
      <c r="E46" s="8">
        <v>245</v>
      </c>
      <c r="F46" s="8">
        <v>245</v>
      </c>
      <c r="G46" s="8">
        <v>139</v>
      </c>
      <c r="H46" s="8"/>
      <c r="I46" s="8"/>
      <c r="J46" s="49"/>
      <c r="K46" s="50"/>
      <c r="L46" s="357"/>
      <c r="M46" s="22"/>
      <c r="N46" s="34">
        <f>SUM(B46:M46)</f>
        <v>9961</v>
      </c>
      <c r="O46" s="29"/>
      <c r="P46" s="18">
        <f>SUM(N46/N69)</f>
        <v>1.1904263951747159E-2</v>
      </c>
      <c r="Q46" s="33"/>
      <c r="R46" s="42"/>
    </row>
    <row r="47" spans="1:18" x14ac:dyDescent="0.25">
      <c r="A47" s="43" t="s">
        <v>28</v>
      </c>
      <c r="B47" s="8">
        <v>636</v>
      </c>
      <c r="C47" s="8">
        <v>32</v>
      </c>
      <c r="D47" s="8">
        <v>10</v>
      </c>
      <c r="E47" s="8">
        <v>7</v>
      </c>
      <c r="F47" s="8">
        <v>10</v>
      </c>
      <c r="G47" s="8">
        <v>3</v>
      </c>
      <c r="H47" s="8"/>
      <c r="I47" s="8"/>
      <c r="J47" s="49"/>
      <c r="K47" s="51"/>
      <c r="L47" s="357"/>
      <c r="M47" s="22"/>
      <c r="N47" s="29"/>
      <c r="O47" s="34">
        <f>SUM(B47:M47)</f>
        <v>698</v>
      </c>
      <c r="P47" s="18">
        <f>SUM(O47/N69)</f>
        <v>8.3417089030413778E-4</v>
      </c>
      <c r="Q47" s="33"/>
      <c r="R47" s="42"/>
    </row>
    <row r="48" spans="1:18" x14ac:dyDescent="0.25">
      <c r="A48" s="43" t="s">
        <v>42</v>
      </c>
      <c r="B48" s="8">
        <v>4081</v>
      </c>
      <c r="C48" s="8">
        <v>395</v>
      </c>
      <c r="D48" s="8">
        <v>108</v>
      </c>
      <c r="E48" s="8">
        <v>109</v>
      </c>
      <c r="F48" s="8">
        <v>125</v>
      </c>
      <c r="G48" s="8">
        <v>55</v>
      </c>
      <c r="H48" s="8"/>
      <c r="I48" s="8"/>
      <c r="J48" s="8"/>
      <c r="K48" s="51"/>
      <c r="L48" s="42"/>
      <c r="M48" s="22"/>
      <c r="N48" s="34"/>
      <c r="O48" s="34">
        <f>SUM(B48:M48)</f>
        <v>4873</v>
      </c>
      <c r="P48" s="18">
        <f>SUM(O48/N69)</f>
        <v>5.8236600980688582E-3</v>
      </c>
      <c r="Q48" s="33"/>
      <c r="R48" s="42"/>
    </row>
    <row r="49" spans="1:18" s="31" customFormat="1" x14ac:dyDescent="0.25">
      <c r="A49" s="43" t="s">
        <v>66</v>
      </c>
      <c r="B49" s="8">
        <v>6336</v>
      </c>
      <c r="C49" s="8">
        <v>11378</v>
      </c>
      <c r="D49" s="8">
        <v>9778</v>
      </c>
      <c r="E49" s="8">
        <v>9196</v>
      </c>
      <c r="F49" s="8">
        <v>10127</v>
      </c>
      <c r="G49" s="8">
        <v>9876</v>
      </c>
      <c r="H49" s="42">
        <v>9718</v>
      </c>
      <c r="I49" s="42">
        <v>11462</v>
      </c>
      <c r="J49" s="42">
        <v>9842</v>
      </c>
      <c r="K49" s="317">
        <v>10144</v>
      </c>
      <c r="L49" s="42">
        <v>6992</v>
      </c>
      <c r="M49" s="22"/>
      <c r="N49" s="34">
        <f>SUM(B49:M49)</f>
        <v>104849</v>
      </c>
      <c r="O49" s="34"/>
      <c r="P49" s="18"/>
      <c r="Q49" s="33"/>
      <c r="R49" s="42"/>
    </row>
    <row r="50" spans="1:18" s="31" customFormat="1" x14ac:dyDescent="0.25">
      <c r="A50" s="43" t="s">
        <v>67</v>
      </c>
      <c r="B50" s="8">
        <v>437</v>
      </c>
      <c r="C50" s="8">
        <v>657</v>
      </c>
      <c r="D50" s="8">
        <v>640</v>
      </c>
      <c r="E50" s="8">
        <v>663</v>
      </c>
      <c r="F50" s="8">
        <v>726</v>
      </c>
      <c r="G50" s="8">
        <v>713</v>
      </c>
      <c r="H50" s="42">
        <v>770</v>
      </c>
      <c r="I50" s="42">
        <v>845</v>
      </c>
      <c r="J50" s="42">
        <v>650</v>
      </c>
      <c r="K50" s="317">
        <v>784</v>
      </c>
      <c r="L50" s="42">
        <v>578</v>
      </c>
      <c r="M50" s="22"/>
      <c r="N50" s="34"/>
      <c r="O50" s="34">
        <f>SUM(B50:N50)</f>
        <v>7463</v>
      </c>
      <c r="P50" s="18"/>
      <c r="Q50" s="33"/>
      <c r="R50" s="42"/>
    </row>
    <row r="51" spans="1:18" s="31" customFormat="1" x14ac:dyDescent="0.25">
      <c r="A51" s="60"/>
      <c r="B51" s="8"/>
      <c r="C51" s="8"/>
      <c r="D51" s="8"/>
      <c r="E51" s="8"/>
      <c r="F51" s="8"/>
      <c r="G51" s="8"/>
      <c r="H51" s="8"/>
      <c r="I51" s="8"/>
      <c r="J51" s="8"/>
      <c r="K51" s="51"/>
      <c r="L51" s="8"/>
      <c r="M51" s="22"/>
      <c r="N51" s="34"/>
      <c r="O51" s="34"/>
      <c r="P51" s="18"/>
      <c r="Q51" s="33"/>
      <c r="R51" s="42"/>
    </row>
    <row r="52" spans="1:18" s="31" customFormat="1" x14ac:dyDescent="0.25">
      <c r="A52" s="61" t="s">
        <v>57</v>
      </c>
      <c r="B52" s="62"/>
      <c r="C52" s="62"/>
      <c r="D52" s="62"/>
      <c r="E52" s="62"/>
      <c r="F52" s="62"/>
      <c r="G52" s="62"/>
      <c r="H52" s="62"/>
      <c r="I52" s="62"/>
      <c r="J52" s="62"/>
      <c r="K52" s="63"/>
      <c r="L52" s="62"/>
      <c r="M52" s="64"/>
      <c r="N52" s="62"/>
      <c r="O52" s="62"/>
      <c r="P52" s="65"/>
      <c r="Q52" s="66"/>
      <c r="R52" s="62"/>
    </row>
    <row r="53" spans="1:18" s="71" customFormat="1" x14ac:dyDescent="0.25">
      <c r="A53" s="67" t="s">
        <v>58</v>
      </c>
      <c r="B53" s="68">
        <v>904</v>
      </c>
      <c r="C53" s="68">
        <v>8197</v>
      </c>
      <c r="D53" s="68">
        <v>909</v>
      </c>
      <c r="E53" s="68">
        <v>549</v>
      </c>
      <c r="F53" s="68">
        <v>630</v>
      </c>
      <c r="G53" s="68">
        <v>690</v>
      </c>
      <c r="H53" s="68">
        <v>708</v>
      </c>
      <c r="I53" s="68">
        <v>848</v>
      </c>
      <c r="J53" s="68">
        <v>969</v>
      </c>
      <c r="K53" s="317">
        <v>2117</v>
      </c>
      <c r="L53" s="42">
        <v>1692</v>
      </c>
      <c r="M53" s="69"/>
      <c r="N53" s="34">
        <f>SUM(B53:M53)</f>
        <v>18213</v>
      </c>
      <c r="O53" s="68"/>
      <c r="P53" s="18">
        <f>SUM(N53/N69)</f>
        <v>2.1766123818208111E-2</v>
      </c>
      <c r="Q53" s="70"/>
      <c r="R53" s="68"/>
    </row>
    <row r="54" spans="1:18" s="31" customFormat="1" x14ac:dyDescent="0.25">
      <c r="A54" s="43" t="s">
        <v>59</v>
      </c>
      <c r="B54" s="8">
        <v>42</v>
      </c>
      <c r="C54" s="8">
        <v>798</v>
      </c>
      <c r="D54" s="8">
        <v>46</v>
      </c>
      <c r="E54" s="8">
        <v>31</v>
      </c>
      <c r="F54" s="8">
        <v>24</v>
      </c>
      <c r="G54" s="8">
        <v>38</v>
      </c>
      <c r="H54" s="8">
        <v>37</v>
      </c>
      <c r="I54" s="8">
        <v>42</v>
      </c>
      <c r="J54" s="8">
        <v>41</v>
      </c>
      <c r="K54" s="317">
        <v>74</v>
      </c>
      <c r="L54" s="42">
        <v>52</v>
      </c>
      <c r="M54" s="22"/>
      <c r="N54" s="34"/>
      <c r="O54" s="34">
        <f>SUM(B54:M54)</f>
        <v>1225</v>
      </c>
      <c r="P54" s="18">
        <f>SUM(O54/N69)</f>
        <v>1.4639818633561156E-3</v>
      </c>
      <c r="Q54" s="33"/>
      <c r="R54" s="42"/>
    </row>
    <row r="55" spans="1:18" s="31" customFormat="1" x14ac:dyDescent="0.25">
      <c r="A55" s="43" t="s">
        <v>60</v>
      </c>
      <c r="B55" s="8">
        <v>3259</v>
      </c>
      <c r="C55" s="8">
        <v>4601</v>
      </c>
      <c r="D55" s="8">
        <v>3276</v>
      </c>
      <c r="E55" s="8">
        <v>4176</v>
      </c>
      <c r="F55" s="8">
        <v>4513</v>
      </c>
      <c r="G55" s="8">
        <v>5391</v>
      </c>
      <c r="H55" s="8">
        <v>4920</v>
      </c>
      <c r="I55" s="8">
        <v>5217</v>
      </c>
      <c r="J55" s="8">
        <v>4468</v>
      </c>
      <c r="K55" s="317">
        <v>5122</v>
      </c>
      <c r="L55" s="42">
        <v>5634</v>
      </c>
      <c r="M55" s="22"/>
      <c r="N55" s="34">
        <f>SUM(B55:M55)</f>
        <v>50577</v>
      </c>
      <c r="O55" s="34"/>
      <c r="P55" s="18">
        <f>SUM(N55/N69)</f>
        <v>6.0443927104458992E-2</v>
      </c>
      <c r="Q55" s="33"/>
      <c r="R55" s="42"/>
    </row>
    <row r="56" spans="1:18" s="31" customFormat="1" x14ac:dyDescent="0.25">
      <c r="A56" s="43" t="s">
        <v>61</v>
      </c>
      <c r="B56" s="8">
        <v>321</v>
      </c>
      <c r="C56" s="8">
        <v>433</v>
      </c>
      <c r="D56" s="8">
        <v>316</v>
      </c>
      <c r="E56" s="8">
        <v>454</v>
      </c>
      <c r="F56" s="8">
        <v>427</v>
      </c>
      <c r="G56" s="8">
        <v>509</v>
      </c>
      <c r="H56" s="8">
        <v>457</v>
      </c>
      <c r="I56" s="8">
        <v>512</v>
      </c>
      <c r="J56" s="8">
        <v>402</v>
      </c>
      <c r="K56" s="317">
        <v>403</v>
      </c>
      <c r="L56" s="42">
        <v>466</v>
      </c>
      <c r="M56" s="22"/>
      <c r="N56" s="34"/>
      <c r="O56" s="34">
        <f>SUM(B56:M56)</f>
        <v>4700</v>
      </c>
      <c r="P56" s="18">
        <f>SUM(O56/N69)</f>
        <v>5.6169100063459135E-3</v>
      </c>
      <c r="Q56" s="33"/>
      <c r="R56" s="42"/>
    </row>
    <row r="57" spans="1:18" s="31" customFormat="1" x14ac:dyDescent="0.25">
      <c r="A57" s="43" t="s">
        <v>62</v>
      </c>
      <c r="B57" s="8">
        <v>4222</v>
      </c>
      <c r="C57" s="8">
        <v>6441</v>
      </c>
      <c r="D57" s="8">
        <v>4226</v>
      </c>
      <c r="E57" s="8">
        <v>5846</v>
      </c>
      <c r="F57" s="8">
        <v>6081</v>
      </c>
      <c r="G57" s="8">
        <v>6413</v>
      </c>
      <c r="H57" s="8">
        <v>6410</v>
      </c>
      <c r="I57" s="8">
        <v>6682</v>
      </c>
      <c r="J57" s="8">
        <v>5568</v>
      </c>
      <c r="K57" s="317">
        <v>6243</v>
      </c>
      <c r="L57" s="42">
        <v>6986</v>
      </c>
      <c r="M57" s="22"/>
      <c r="N57" s="34">
        <f>SUM(B57:M57)</f>
        <v>65118</v>
      </c>
      <c r="O57" s="34"/>
      <c r="P57" s="18">
        <f>SUM(N57/N69)</f>
        <v>7.7821690594304938E-2</v>
      </c>
      <c r="Q57" s="33"/>
      <c r="R57" s="42"/>
    </row>
    <row r="58" spans="1:18" s="31" customFormat="1" x14ac:dyDescent="0.25">
      <c r="A58" s="43" t="s">
        <v>63</v>
      </c>
      <c r="B58" s="8">
        <v>262</v>
      </c>
      <c r="C58" s="8">
        <v>532</v>
      </c>
      <c r="D58" s="8">
        <v>266</v>
      </c>
      <c r="E58" s="8">
        <v>427</v>
      </c>
      <c r="F58" s="8">
        <v>470</v>
      </c>
      <c r="G58" s="8">
        <v>477</v>
      </c>
      <c r="H58" s="8">
        <v>463</v>
      </c>
      <c r="I58" s="8">
        <v>520</v>
      </c>
      <c r="J58" s="8">
        <v>393</v>
      </c>
      <c r="K58" s="317">
        <v>404</v>
      </c>
      <c r="L58" s="42">
        <v>511</v>
      </c>
      <c r="M58" s="22"/>
      <c r="N58" s="34"/>
      <c r="O58" s="34">
        <f>SUM(B58:M58)</f>
        <v>4725</v>
      </c>
      <c r="P58" s="18">
        <f>SUM(O58/N69)</f>
        <v>5.6467871872307321E-3</v>
      </c>
      <c r="Q58" s="33"/>
      <c r="R58" s="42"/>
    </row>
    <row r="59" spans="1:18" s="31" customFormat="1" x14ac:dyDescent="0.25">
      <c r="A59" s="43" t="s">
        <v>27</v>
      </c>
      <c r="B59" s="8">
        <v>5671</v>
      </c>
      <c r="C59" s="8">
        <v>8197</v>
      </c>
      <c r="D59" s="8">
        <v>5628</v>
      </c>
      <c r="E59" s="8">
        <v>7621</v>
      </c>
      <c r="F59" s="8">
        <v>7745</v>
      </c>
      <c r="G59" s="8">
        <v>9333</v>
      </c>
      <c r="H59" s="8">
        <v>8385</v>
      </c>
      <c r="I59" s="8">
        <v>9223</v>
      </c>
      <c r="J59" s="8">
        <v>8393</v>
      </c>
      <c r="K59" s="317">
        <v>9495</v>
      </c>
      <c r="L59" s="42">
        <v>9577</v>
      </c>
      <c r="M59" s="22"/>
      <c r="N59" s="34">
        <f>SUM(B59:M59)</f>
        <v>89268</v>
      </c>
      <c r="O59" s="34"/>
      <c r="P59" s="18">
        <f>SUM(N59/N69)</f>
        <v>0.10668304732903978</v>
      </c>
      <c r="Q59" s="33"/>
      <c r="R59" s="42"/>
    </row>
    <row r="60" spans="1:18" s="31" customFormat="1" x14ac:dyDescent="0.25">
      <c r="A60" s="43" t="s">
        <v>28</v>
      </c>
      <c r="B60" s="8">
        <v>522</v>
      </c>
      <c r="C60" s="8">
        <v>798</v>
      </c>
      <c r="D60" s="8">
        <v>526</v>
      </c>
      <c r="E60" s="8">
        <v>739</v>
      </c>
      <c r="F60" s="8">
        <v>760</v>
      </c>
      <c r="G60" s="8">
        <v>881</v>
      </c>
      <c r="H60" s="8">
        <v>763</v>
      </c>
      <c r="I60" s="8">
        <v>821</v>
      </c>
      <c r="J60" s="8">
        <v>692</v>
      </c>
      <c r="K60" s="317">
        <v>841</v>
      </c>
      <c r="L60" s="42">
        <v>810</v>
      </c>
      <c r="M60" s="22"/>
      <c r="N60" s="34"/>
      <c r="O60" s="34">
        <f>SUM(B60:M60)</f>
        <v>8153</v>
      </c>
      <c r="P60" s="18">
        <f>SUM(O60/N69)</f>
        <v>9.743546230157071E-3</v>
      </c>
      <c r="Q60" s="33"/>
      <c r="R60" s="42"/>
    </row>
    <row r="61" spans="1:18" s="31" customFormat="1" x14ac:dyDescent="0.25">
      <c r="A61" s="43" t="s">
        <v>64</v>
      </c>
      <c r="B61" s="8">
        <v>573</v>
      </c>
      <c r="C61" s="8">
        <v>1016</v>
      </c>
      <c r="D61" s="8">
        <v>578</v>
      </c>
      <c r="E61" s="8">
        <v>1142</v>
      </c>
      <c r="F61" s="8">
        <v>1232</v>
      </c>
      <c r="G61" s="8">
        <v>1454</v>
      </c>
      <c r="H61" s="8">
        <v>1463</v>
      </c>
      <c r="I61" s="8">
        <v>1575</v>
      </c>
      <c r="J61" s="8">
        <v>1306</v>
      </c>
      <c r="K61" s="317">
        <v>1508</v>
      </c>
      <c r="L61" s="42">
        <v>1454</v>
      </c>
      <c r="M61" s="22"/>
      <c r="N61" s="34">
        <f>SUM(B61:M61)</f>
        <v>13301</v>
      </c>
      <c r="O61" s="34"/>
      <c r="P61" s="18">
        <f>SUM(N61/N69)</f>
        <v>1.5895855317958934E-2</v>
      </c>
      <c r="Q61" s="33"/>
      <c r="R61" s="42"/>
    </row>
    <row r="62" spans="1:18" s="31" customFormat="1" x14ac:dyDescent="0.25">
      <c r="A62" s="43" t="s">
        <v>65</v>
      </c>
      <c r="B62" s="8">
        <v>46</v>
      </c>
      <c r="C62" s="8">
        <v>85</v>
      </c>
      <c r="D62" s="8">
        <v>50</v>
      </c>
      <c r="E62" s="8">
        <v>50</v>
      </c>
      <c r="F62" s="8">
        <v>64</v>
      </c>
      <c r="G62" s="8">
        <v>69</v>
      </c>
      <c r="H62" s="8">
        <v>64</v>
      </c>
      <c r="I62" s="8">
        <v>76</v>
      </c>
      <c r="J62" s="8">
        <v>68</v>
      </c>
      <c r="K62" s="317">
        <v>60</v>
      </c>
      <c r="L62" s="42">
        <v>84</v>
      </c>
      <c r="M62" s="22"/>
      <c r="N62" s="34"/>
      <c r="O62" s="34">
        <f>SUM(B62:M62)</f>
        <v>716</v>
      </c>
      <c r="P62" s="18">
        <f>SUM(O62/N69)</f>
        <v>8.5568246054120725E-4</v>
      </c>
      <c r="Q62" s="33"/>
      <c r="R62" s="42"/>
    </row>
    <row r="63" spans="1:18" s="31" customFormat="1" x14ac:dyDescent="0.25">
      <c r="A63" s="43" t="s">
        <v>25</v>
      </c>
      <c r="B63" s="8">
        <v>1056</v>
      </c>
      <c r="C63" s="8">
        <v>1325</v>
      </c>
      <c r="D63" s="8">
        <v>1060</v>
      </c>
      <c r="E63" s="8">
        <v>1362</v>
      </c>
      <c r="F63" s="8">
        <v>1536</v>
      </c>
      <c r="G63" s="8">
        <v>1721</v>
      </c>
      <c r="H63" s="8">
        <v>1769</v>
      </c>
      <c r="I63" s="8">
        <v>1862</v>
      </c>
      <c r="J63" s="8">
        <v>1856</v>
      </c>
      <c r="K63" s="317">
        <v>1952</v>
      </c>
      <c r="L63" s="42">
        <v>2038</v>
      </c>
      <c r="M63" s="22"/>
      <c r="N63" s="34">
        <f>SUM(B63:M63)</f>
        <v>17537</v>
      </c>
      <c r="O63" s="34"/>
      <c r="P63" s="18">
        <f>SUM(N63/N69)</f>
        <v>2.0958244847082613E-2</v>
      </c>
      <c r="Q63" s="33"/>
      <c r="R63" s="42"/>
    </row>
    <row r="64" spans="1:18" s="31" customFormat="1" x14ac:dyDescent="0.25">
      <c r="A64" s="43" t="s">
        <v>26</v>
      </c>
      <c r="B64" s="8">
        <v>69</v>
      </c>
      <c r="C64" s="8">
        <v>88</v>
      </c>
      <c r="D64" s="8">
        <v>71</v>
      </c>
      <c r="E64" s="8">
        <v>83</v>
      </c>
      <c r="F64" s="8">
        <v>82</v>
      </c>
      <c r="G64" s="8">
        <v>98</v>
      </c>
      <c r="H64" s="8">
        <v>97</v>
      </c>
      <c r="I64" s="8">
        <v>97</v>
      </c>
      <c r="J64" s="8">
        <v>85</v>
      </c>
      <c r="K64" s="317">
        <v>107</v>
      </c>
      <c r="L64" s="42">
        <v>136</v>
      </c>
      <c r="M64" s="22"/>
      <c r="N64" s="34"/>
      <c r="O64" s="34">
        <f>SUM(B64:M64)</f>
        <v>1013</v>
      </c>
      <c r="P64" s="18"/>
      <c r="Q64" s="33"/>
      <c r="R64" s="42"/>
    </row>
    <row r="65" spans="1:18" x14ac:dyDescent="0.25">
      <c r="A65" s="34"/>
      <c r="B65" s="16"/>
      <c r="C65" s="16"/>
      <c r="D65" s="16"/>
      <c r="E65" s="16"/>
      <c r="F65" s="16"/>
      <c r="G65" s="16"/>
      <c r="H65" s="34"/>
      <c r="I65" s="34"/>
      <c r="J65" s="34"/>
      <c r="K65" s="34"/>
      <c r="L65" s="42"/>
      <c r="M65" s="34"/>
      <c r="N65" s="34"/>
      <c r="O65" s="34" t="s">
        <v>34</v>
      </c>
      <c r="P65" s="20"/>
      <c r="Q65" s="34"/>
      <c r="R65" s="42"/>
    </row>
    <row r="66" spans="1:18" x14ac:dyDescent="0.25">
      <c r="A66" s="13" t="s">
        <v>29</v>
      </c>
      <c r="B66" s="29">
        <f>SUM(B36:B64)</f>
        <v>79214</v>
      </c>
      <c r="C66" s="34">
        <f t="shared" ref="C66:M66" si="8">SUM(C36:C64)</f>
        <v>83764</v>
      </c>
      <c r="D66" s="34">
        <f t="shared" si="8"/>
        <v>59656</v>
      </c>
      <c r="E66" s="34">
        <f t="shared" si="8"/>
        <v>67461</v>
      </c>
      <c r="F66" s="34">
        <f t="shared" si="8"/>
        <v>70668</v>
      </c>
      <c r="G66" s="34">
        <f t="shared" si="8"/>
        <v>75884</v>
      </c>
      <c r="H66" s="34">
        <f t="shared" si="8"/>
        <v>74204</v>
      </c>
      <c r="I66" s="34">
        <f t="shared" si="8"/>
        <v>80480</v>
      </c>
      <c r="J66" s="34">
        <f t="shared" si="8"/>
        <v>75106</v>
      </c>
      <c r="K66" s="34">
        <f t="shared" si="8"/>
        <v>88071</v>
      </c>
      <c r="L66" s="34">
        <f t="shared" si="8"/>
        <v>82251</v>
      </c>
      <c r="M66" s="34">
        <f t="shared" si="8"/>
        <v>0</v>
      </c>
      <c r="N66" s="34">
        <f>SUM(N36:N64)</f>
        <v>788171</v>
      </c>
      <c r="O66" s="34">
        <f>SUM(O36:O64)</f>
        <v>48588</v>
      </c>
      <c r="P66" s="20"/>
      <c r="Q66" s="39"/>
      <c r="R66" s="34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0" t="s">
        <v>30</v>
      </c>
      <c r="O67" s="30" t="s">
        <v>31</v>
      </c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8">
        <f>SUM(N66/N69)</f>
        <v>0.94193310140673714</v>
      </c>
      <c r="O68" s="18">
        <f>SUM(O66/N69)</f>
        <v>5.8066898593262813E-2</v>
      </c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26" t="s">
        <v>32</v>
      </c>
      <c r="M69" s="327"/>
      <c r="N69" s="328">
        <f>SUM(B66:M66)</f>
        <v>836759</v>
      </c>
      <c r="O69" s="329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8" x14ac:dyDescent="0.25">
      <c r="A72" s="2" t="s">
        <v>35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8" x14ac:dyDescent="0.25">
      <c r="A73" s="2" t="s">
        <v>36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8" x14ac:dyDescent="0.25">
      <c r="A74" s="2" t="s">
        <v>41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8" x14ac:dyDescent="0.25">
      <c r="A75" s="2" t="s">
        <v>37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8" x14ac:dyDescent="0.25">
      <c r="A76" s="2" t="s">
        <v>38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8" x14ac:dyDescent="0.25">
      <c r="A77" s="2" t="s">
        <v>120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</sheetData>
  <mergeCells count="31">
    <mergeCell ref="O36:O37"/>
    <mergeCell ref="P36:P37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L69:M69"/>
    <mergeCell ref="N69:O69"/>
    <mergeCell ref="A1:P1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Q15" sqref="Q15"/>
    </sheetView>
  </sheetViews>
  <sheetFormatPr defaultRowHeight="15" x14ac:dyDescent="0.25"/>
  <cols>
    <col min="1" max="1" width="16.5703125" customWidth="1"/>
    <col min="3" max="3" width="11" customWidth="1"/>
    <col min="4" max="4" width="10.5703125" customWidth="1"/>
    <col min="6" max="6" width="11.85546875" customWidth="1"/>
    <col min="11" max="12" width="11.28515625" customWidth="1"/>
    <col min="13" max="13" width="11" customWidth="1"/>
    <col min="14" max="14" width="10.7109375" customWidth="1"/>
  </cols>
  <sheetData>
    <row r="1" spans="1:15" ht="100.9" x14ac:dyDescent="0.3">
      <c r="A1" s="40" t="s">
        <v>55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32" t="s">
        <v>8</v>
      </c>
      <c r="I1" s="32" t="s">
        <v>9</v>
      </c>
      <c r="J1" s="32" t="s">
        <v>10</v>
      </c>
      <c r="K1" s="41" t="s">
        <v>11</v>
      </c>
      <c r="L1" s="41" t="s">
        <v>12</v>
      </c>
      <c r="M1" s="41" t="s">
        <v>13</v>
      </c>
      <c r="N1" s="41" t="s">
        <v>14</v>
      </c>
      <c r="O1" s="31"/>
    </row>
    <row r="2" spans="1:15" ht="14.45" x14ac:dyDescent="0.3">
      <c r="A2" s="33" t="s">
        <v>75</v>
      </c>
      <c r="B2" s="36">
        <v>1428</v>
      </c>
      <c r="C2" s="34">
        <v>1381</v>
      </c>
      <c r="D2" s="35">
        <v>0.96708683473389356</v>
      </c>
      <c r="E2" s="35">
        <v>3.2913165266106444E-2</v>
      </c>
      <c r="F2" s="36">
        <v>47</v>
      </c>
      <c r="G2" s="34">
        <v>0</v>
      </c>
      <c r="H2" s="34">
        <v>25</v>
      </c>
      <c r="I2" s="34">
        <v>28</v>
      </c>
      <c r="J2" s="36">
        <v>47</v>
      </c>
      <c r="K2" s="38">
        <v>3.472222222222222E-3</v>
      </c>
      <c r="L2" s="37">
        <v>6.0069444444444441E-3</v>
      </c>
      <c r="M2" s="45">
        <v>1.4583333333333334E-3</v>
      </c>
      <c r="N2" s="37">
        <v>3.9351851851851852E-4</v>
      </c>
      <c r="O2" s="31"/>
    </row>
    <row r="3" spans="1:15" ht="14.45" x14ac:dyDescent="0.3">
      <c r="A3" s="33" t="s">
        <v>76</v>
      </c>
      <c r="B3" s="36">
        <v>1002</v>
      </c>
      <c r="C3" s="34">
        <v>955</v>
      </c>
      <c r="D3" s="35">
        <v>0.95309381237524948</v>
      </c>
      <c r="E3" s="35">
        <v>4.6906187624750496E-2</v>
      </c>
      <c r="F3" s="36">
        <v>47</v>
      </c>
      <c r="G3" s="34">
        <v>0</v>
      </c>
      <c r="H3" s="34">
        <v>41</v>
      </c>
      <c r="I3" s="34">
        <v>43</v>
      </c>
      <c r="J3" s="36">
        <v>47</v>
      </c>
      <c r="K3" s="37">
        <v>3.530092592592592E-3</v>
      </c>
      <c r="L3" s="37">
        <v>5.9259259259259256E-3</v>
      </c>
      <c r="M3" s="38">
        <v>2.5462962962962961E-4</v>
      </c>
      <c r="N3" s="38">
        <v>1.6203703703703703E-4</v>
      </c>
      <c r="O3" s="31"/>
    </row>
    <row r="4" spans="1:15" ht="14.45" x14ac:dyDescent="0.3">
      <c r="A4" s="33" t="s">
        <v>77</v>
      </c>
      <c r="B4" s="36"/>
      <c r="C4" s="34"/>
      <c r="D4" s="35"/>
      <c r="E4" s="35"/>
      <c r="F4" s="36"/>
      <c r="G4" s="34"/>
      <c r="H4" s="34"/>
      <c r="I4" s="34"/>
      <c r="J4" s="36"/>
      <c r="K4" s="37"/>
      <c r="L4" s="37"/>
      <c r="M4" s="37"/>
      <c r="N4" s="37"/>
      <c r="O4" s="31"/>
    </row>
    <row r="5" spans="1:15" x14ac:dyDescent="0.25">
      <c r="A5" s="46" t="s">
        <v>39</v>
      </c>
      <c r="B5" s="36">
        <f>SUM(B2:B4)</f>
        <v>2430</v>
      </c>
      <c r="C5" s="36">
        <f>SUM(C2:C4)</f>
        <v>2336</v>
      </c>
      <c r="D5" s="35">
        <f>SUM(C5/B5)</f>
        <v>0.96131687242798358</v>
      </c>
      <c r="E5" s="35">
        <f>SUM(F5/B5)</f>
        <v>3.868312757201646E-2</v>
      </c>
      <c r="F5" s="36">
        <f t="shared" ref="F5:J5" si="0">SUM(F2:F4)</f>
        <v>94</v>
      </c>
      <c r="G5" s="36">
        <f t="shared" si="0"/>
        <v>0</v>
      </c>
      <c r="H5" s="36">
        <f t="shared" si="0"/>
        <v>66</v>
      </c>
      <c r="I5" s="36">
        <f t="shared" si="0"/>
        <v>71</v>
      </c>
      <c r="J5" s="36">
        <f t="shared" si="0"/>
        <v>94</v>
      </c>
      <c r="K5" s="315">
        <v>3.4953703703703705E-3</v>
      </c>
      <c r="L5" s="314">
        <v>5.9738225757864031E-3</v>
      </c>
      <c r="M5" s="314">
        <v>8.564814814814815E-4</v>
      </c>
      <c r="N5" s="314">
        <v>2.9888460806697109E-4</v>
      </c>
      <c r="O5" s="321"/>
    </row>
    <row r="6" spans="1: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76.5" x14ac:dyDescent="0.25">
      <c r="A7" s="40" t="s">
        <v>56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  <c r="M7" s="31"/>
      <c r="N7" s="31"/>
      <c r="O7" s="31"/>
    </row>
    <row r="8" spans="1:15" x14ac:dyDescent="0.25">
      <c r="A8" s="33" t="s">
        <v>75</v>
      </c>
      <c r="B8" s="36">
        <v>2133</v>
      </c>
      <c r="C8" s="34">
        <v>1958</v>
      </c>
      <c r="D8" s="35">
        <v>0.91795593061415848</v>
      </c>
      <c r="E8" s="35">
        <v>8.2044069385841537E-2</v>
      </c>
      <c r="F8" s="36">
        <v>175</v>
      </c>
      <c r="G8" s="34"/>
      <c r="H8" s="34"/>
      <c r="I8" s="34">
        <v>175</v>
      </c>
      <c r="J8" s="38">
        <v>3.7268518518518514E-3</v>
      </c>
      <c r="K8" s="38">
        <v>1.9444444444444442E-3</v>
      </c>
      <c r="L8" s="37">
        <v>1.5856481481481479E-3</v>
      </c>
      <c r="M8" s="31"/>
      <c r="N8" s="31"/>
      <c r="O8" s="31"/>
    </row>
    <row r="9" spans="1:15" x14ac:dyDescent="0.25">
      <c r="A9" s="33" t="s">
        <v>76</v>
      </c>
      <c r="B9" s="36">
        <v>1999</v>
      </c>
      <c r="C9" s="34">
        <v>1478</v>
      </c>
      <c r="D9" s="35">
        <v>0.73936968484242116</v>
      </c>
      <c r="E9" s="35">
        <v>0.26063031515757878</v>
      </c>
      <c r="F9" s="36">
        <v>521</v>
      </c>
      <c r="G9" s="34"/>
      <c r="H9" s="34"/>
      <c r="I9" s="34">
        <v>521</v>
      </c>
      <c r="J9" s="38">
        <v>3.8888888888888883E-3</v>
      </c>
      <c r="K9" s="37">
        <v>3.7731481481481483E-3</v>
      </c>
      <c r="L9" s="37">
        <v>6.7245370370370367E-3</v>
      </c>
      <c r="M9" s="31"/>
      <c r="N9" s="31"/>
      <c r="O9" s="31"/>
    </row>
    <row r="10" spans="1:15" x14ac:dyDescent="0.25">
      <c r="A10" s="33" t="s">
        <v>77</v>
      </c>
      <c r="B10" s="36"/>
      <c r="C10" s="34"/>
      <c r="D10" s="35"/>
      <c r="E10" s="35"/>
      <c r="F10" s="36"/>
      <c r="G10" s="34"/>
      <c r="H10" s="34"/>
      <c r="I10" s="34"/>
      <c r="J10" s="38"/>
      <c r="K10" s="37"/>
      <c r="L10" s="37"/>
      <c r="M10" s="31"/>
      <c r="N10" s="31"/>
      <c r="O10" s="31"/>
    </row>
    <row r="11" spans="1:15" x14ac:dyDescent="0.25">
      <c r="A11" s="46" t="s">
        <v>39</v>
      </c>
      <c r="B11" s="36">
        <f>SUM(B8:B10)</f>
        <v>4132</v>
      </c>
      <c r="C11" s="36">
        <f>SUM(C8:C10)</f>
        <v>3436</v>
      </c>
      <c r="D11" s="35">
        <f>SUM(C11/B11)</f>
        <v>0.83155856727976762</v>
      </c>
      <c r="E11" s="35">
        <f>SUM(F11/B11)</f>
        <v>0.16844143272023232</v>
      </c>
      <c r="F11" s="36">
        <f t="shared" ref="F11:I11" si="1">SUM(F8:F10)</f>
        <v>696</v>
      </c>
      <c r="G11" s="36">
        <f t="shared" si="1"/>
        <v>0</v>
      </c>
      <c r="H11" s="36">
        <f t="shared" si="1"/>
        <v>0</v>
      </c>
      <c r="I11" s="36">
        <f t="shared" si="1"/>
        <v>696</v>
      </c>
      <c r="J11" s="315">
        <v>3.7965523002630097E-3</v>
      </c>
      <c r="K11" s="315">
        <v>3.3133447743720736E-3</v>
      </c>
      <c r="L11" s="314">
        <v>3.7961480834734617E-3</v>
      </c>
      <c r="M11" s="321"/>
      <c r="N11" s="31"/>
      <c r="O11" s="31"/>
    </row>
    <row r="12" spans="1: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25">
      <c r="A13" s="44"/>
      <c r="B13" s="47">
        <v>43390</v>
      </c>
      <c r="C13" s="47">
        <v>43421</v>
      </c>
      <c r="D13" s="47">
        <v>43451</v>
      </c>
      <c r="E13" s="48" t="s">
        <v>40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43" t="s">
        <v>69</v>
      </c>
      <c r="B14" s="42">
        <v>1357</v>
      </c>
      <c r="C14" s="42">
        <v>1378</v>
      </c>
      <c r="D14" s="42"/>
      <c r="E14" s="34">
        <f>SUM(B14:D14)</f>
        <v>2735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33" t="s">
        <v>68</v>
      </c>
      <c r="B15" s="42">
        <v>782</v>
      </c>
      <c r="C15" s="42">
        <v>781</v>
      </c>
      <c r="D15" s="42"/>
      <c r="E15" s="34">
        <f t="shared" ref="E15:E16" si="2">SUM(B15:D15)</f>
        <v>1563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5">
      <c r="A16" s="34" t="s">
        <v>40</v>
      </c>
      <c r="B16" s="34">
        <v>2139</v>
      </c>
      <c r="C16" s="34">
        <v>2159</v>
      </c>
      <c r="D16" s="34">
        <f t="shared" ref="D16" si="3">SUM(D14:D15)</f>
        <v>0</v>
      </c>
      <c r="E16" s="34">
        <f t="shared" si="2"/>
        <v>4298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workbookViewId="0">
      <selection activeCell="Q18" sqref="Q18:T18"/>
    </sheetView>
  </sheetViews>
  <sheetFormatPr defaultColWidth="8.85546875" defaultRowHeight="15" x14ac:dyDescent="0.25"/>
  <cols>
    <col min="1" max="1" width="24.7109375" style="31" customWidth="1"/>
    <col min="2" max="5" width="8.85546875" style="31"/>
    <col min="6" max="6" width="8.85546875" style="31" customWidth="1"/>
    <col min="7" max="7" width="13.28515625" style="31" customWidth="1"/>
    <col min="8" max="8" width="8.85546875" style="31" customWidth="1"/>
    <col min="9" max="10" width="8.85546875" style="31"/>
    <col min="11" max="11" width="8.85546875" style="274"/>
    <col min="12" max="12" width="8.85546875" style="31"/>
    <col min="13" max="13" width="13.28515625" style="31" bestFit="1" customWidth="1"/>
    <col min="14" max="16" width="8.85546875" style="31"/>
    <col min="17" max="17" width="25.140625" style="31" customWidth="1"/>
    <col min="18" max="27" width="8.85546875" style="31"/>
    <col min="28" max="28" width="12.7109375" style="31" customWidth="1"/>
    <col min="29" max="29" width="8.85546875" style="31"/>
    <col min="30" max="30" width="11.140625" style="31" bestFit="1" customWidth="1"/>
    <col min="31" max="31" width="8.85546875" style="31"/>
    <col min="32" max="32" width="10.140625" style="31" bestFit="1" customWidth="1"/>
    <col min="33" max="33" width="8.85546875" style="31"/>
    <col min="34" max="34" width="10.140625" style="31" bestFit="1" customWidth="1"/>
    <col min="35" max="35" width="8.85546875" style="31"/>
    <col min="36" max="36" width="13.7109375" style="31" customWidth="1"/>
    <col min="37" max="37" width="13.28515625" style="31" customWidth="1"/>
    <col min="38" max="40" width="8.85546875" style="31"/>
    <col min="41" max="41" width="10.140625" style="31" bestFit="1" customWidth="1"/>
    <col min="42" max="42" width="8.85546875" style="31"/>
    <col min="43" max="43" width="10.5703125" style="31" customWidth="1"/>
    <col min="44" max="44" width="10.140625" style="31" bestFit="1" customWidth="1"/>
    <col min="45" max="16384" width="8.85546875" style="31"/>
  </cols>
  <sheetData>
    <row r="1" spans="1:51" thickBot="1" x14ac:dyDescent="0.35">
      <c r="B1" s="348" t="s">
        <v>80</v>
      </c>
      <c r="C1" s="348"/>
      <c r="D1" s="348"/>
      <c r="E1" s="348"/>
      <c r="F1" s="348"/>
      <c r="G1" s="348"/>
      <c r="H1" s="348"/>
      <c r="I1" s="348" t="s">
        <v>81</v>
      </c>
      <c r="J1" s="349"/>
      <c r="K1" s="349"/>
      <c r="L1" s="349"/>
      <c r="M1" s="349"/>
      <c r="N1" s="349"/>
      <c r="O1" s="349"/>
      <c r="R1" s="348" t="s">
        <v>82</v>
      </c>
      <c r="S1" s="348"/>
      <c r="T1" s="348"/>
      <c r="U1" s="348"/>
      <c r="V1" s="348"/>
      <c r="W1" s="348"/>
      <c r="X1" s="348"/>
      <c r="Y1" s="73"/>
      <c r="Z1" s="73"/>
    </row>
    <row r="2" spans="1:51" ht="61.5" thickTop="1" thickBot="1" x14ac:dyDescent="0.3">
      <c r="A2" s="74"/>
      <c r="B2" s="75" t="s">
        <v>83</v>
      </c>
      <c r="C2" s="76" t="s">
        <v>84</v>
      </c>
      <c r="D2" s="76" t="s">
        <v>85</v>
      </c>
      <c r="E2" s="75" t="s">
        <v>86</v>
      </c>
      <c r="F2" s="75" t="s">
        <v>87</v>
      </c>
      <c r="G2" s="75" t="s">
        <v>88</v>
      </c>
      <c r="H2" s="77" t="s">
        <v>89</v>
      </c>
      <c r="I2" s="78" t="s">
        <v>83</v>
      </c>
      <c r="J2" s="79" t="s">
        <v>90</v>
      </c>
      <c r="K2" s="79" t="s">
        <v>85</v>
      </c>
      <c r="L2" s="80" t="s">
        <v>86</v>
      </c>
      <c r="M2" s="79" t="s">
        <v>87</v>
      </c>
      <c r="N2" s="79" t="s">
        <v>88</v>
      </c>
      <c r="O2" s="81" t="s">
        <v>89</v>
      </c>
      <c r="P2" s="55"/>
      <c r="Q2" s="82"/>
      <c r="R2" s="83" t="s">
        <v>83</v>
      </c>
      <c r="S2" s="84" t="s">
        <v>91</v>
      </c>
      <c r="T2" s="84" t="s">
        <v>85</v>
      </c>
      <c r="U2" s="85" t="s">
        <v>86</v>
      </c>
      <c r="V2" s="84" t="s">
        <v>87</v>
      </c>
      <c r="W2" s="84" t="s">
        <v>88</v>
      </c>
      <c r="X2" s="86" t="s">
        <v>89</v>
      </c>
      <c r="Y2" s="87" t="s">
        <v>92</v>
      </c>
      <c r="Z2" s="87"/>
      <c r="AB2" s="74" t="s">
        <v>87</v>
      </c>
      <c r="AC2" s="75" t="s">
        <v>93</v>
      </c>
      <c r="AD2" s="75" t="s">
        <v>88</v>
      </c>
      <c r="AE2" s="75" t="s">
        <v>94</v>
      </c>
      <c r="AF2" s="75" t="s">
        <v>89</v>
      </c>
      <c r="AG2" s="77" t="s">
        <v>95</v>
      </c>
      <c r="AH2" s="88" t="s">
        <v>87</v>
      </c>
      <c r="AI2" s="79" t="s">
        <v>93</v>
      </c>
      <c r="AJ2" s="79" t="s">
        <v>88</v>
      </c>
      <c r="AK2" s="79" t="s">
        <v>94</v>
      </c>
      <c r="AL2" s="79" t="s">
        <v>89</v>
      </c>
      <c r="AM2" s="81" t="s">
        <v>95</v>
      </c>
      <c r="AN2" s="82" t="s">
        <v>96</v>
      </c>
      <c r="AO2" s="84" t="s">
        <v>97</v>
      </c>
      <c r="AP2" s="84" t="s">
        <v>98</v>
      </c>
      <c r="AQ2" s="84" t="s">
        <v>99</v>
      </c>
      <c r="AR2" s="84" t="s">
        <v>100</v>
      </c>
      <c r="AS2" s="84" t="s">
        <v>101</v>
      </c>
      <c r="AT2" s="84" t="s">
        <v>102</v>
      </c>
      <c r="AU2" s="84" t="s">
        <v>103</v>
      </c>
      <c r="AV2" s="84" t="s">
        <v>104</v>
      </c>
      <c r="AW2" s="84" t="s">
        <v>105</v>
      </c>
      <c r="AX2" s="84" t="s">
        <v>106</v>
      </c>
      <c r="AY2" s="86" t="s">
        <v>107</v>
      </c>
    </row>
    <row r="3" spans="1:51" ht="15" customHeight="1" thickTop="1" x14ac:dyDescent="0.25">
      <c r="A3" s="89" t="s">
        <v>108</v>
      </c>
      <c r="B3" s="90">
        <f>SUM(C3+D3)</f>
        <v>2133</v>
      </c>
      <c r="C3" s="34">
        <v>1958</v>
      </c>
      <c r="D3" s="36">
        <v>175</v>
      </c>
      <c r="E3" s="91">
        <f t="shared" ref="E3:E8" si="0">SUM(D3/B3)</f>
        <v>8.2044069385841537E-2</v>
      </c>
      <c r="F3" s="37">
        <v>1.5856481481481479E-3</v>
      </c>
      <c r="G3" s="37">
        <v>3.7268518518518514E-3</v>
      </c>
      <c r="H3" s="45">
        <v>1.9444444444444442E-3</v>
      </c>
      <c r="I3" s="94">
        <f t="shared" ref="I3:I4" si="1">SUM(J3:K3)</f>
        <v>0</v>
      </c>
      <c r="J3" s="34"/>
      <c r="K3" s="95"/>
      <c r="L3" s="96" t="e">
        <f>SUM(K3/I3)</f>
        <v>#DIV/0!</v>
      </c>
      <c r="M3" s="97"/>
      <c r="N3" s="98"/>
      <c r="O3" s="99"/>
      <c r="P3" s="100"/>
      <c r="Q3" s="101" t="str">
        <f>A3</f>
        <v>Monday, April 2, 2018*</v>
      </c>
      <c r="R3" s="102">
        <f>AN3</f>
        <v>2133</v>
      </c>
      <c r="S3" s="103">
        <f>AP3</f>
        <v>1958</v>
      </c>
      <c r="T3" s="104">
        <f>AV3</f>
        <v>175</v>
      </c>
      <c r="U3" s="96">
        <f>SUM(T3/R3)</f>
        <v>8.2044069385841537E-2</v>
      </c>
      <c r="V3" s="92">
        <f>AR3</f>
        <v>1.5856481481481479E-3</v>
      </c>
      <c r="W3" s="105">
        <f>AU3</f>
        <v>3.726851851851851E-3</v>
      </c>
      <c r="X3" s="106">
        <f>AY3</f>
        <v>1.9444444444444442E-3</v>
      </c>
      <c r="Y3" s="107"/>
      <c r="Z3" s="107"/>
      <c r="AB3" s="108">
        <f>F3*86400</f>
        <v>136.99999999999997</v>
      </c>
      <c r="AC3" s="109">
        <f>SUM(AB3*C3)</f>
        <v>268245.99999999994</v>
      </c>
      <c r="AD3" s="109">
        <f>G3*86400</f>
        <v>321.99999999999994</v>
      </c>
      <c r="AE3" s="109">
        <f>SUM(AD3*C3)</f>
        <v>630475.99999999988</v>
      </c>
      <c r="AF3" s="109">
        <f>H3*86400</f>
        <v>167.99999999999997</v>
      </c>
      <c r="AG3" s="110">
        <f>SUM(AF3*D3)</f>
        <v>29399.999999999996</v>
      </c>
      <c r="AH3" s="111">
        <f>M3*86400</f>
        <v>0</v>
      </c>
      <c r="AI3" s="109">
        <f>SUM(AH3*J3)</f>
        <v>0</v>
      </c>
      <c r="AJ3" s="112">
        <f>N3*86400</f>
        <v>0</v>
      </c>
      <c r="AK3" s="109">
        <f>SUM(AJ3*J3)</f>
        <v>0</v>
      </c>
      <c r="AL3" s="112">
        <f>O3*86400</f>
        <v>0</v>
      </c>
      <c r="AM3" s="110">
        <f>SUM(AL3*K3)</f>
        <v>0</v>
      </c>
      <c r="AN3" s="111">
        <f>SUM(AP3+AV3)</f>
        <v>2133</v>
      </c>
      <c r="AO3" s="112">
        <f>SUM(AC3+AI3+AC31)</f>
        <v>268245.99999999994</v>
      </c>
      <c r="AP3" s="113">
        <f>SUM(C3+J3+J19)</f>
        <v>1958</v>
      </c>
      <c r="AQ3" s="109">
        <f>SUM(AO3/AP3)</f>
        <v>136.99999999999997</v>
      </c>
      <c r="AR3" s="114">
        <f>AQ3/86400</f>
        <v>1.5856481481481479E-3</v>
      </c>
      <c r="AS3" s="112">
        <f>SUM(AE3+AK3+AK31)</f>
        <v>630475.99999999988</v>
      </c>
      <c r="AT3" s="109">
        <f>SUM(AS3/AP3)</f>
        <v>321.99999999999994</v>
      </c>
      <c r="AU3" s="114">
        <f>AT3/86400</f>
        <v>3.726851851851851E-3</v>
      </c>
      <c r="AV3" s="112">
        <f>SUM(D3+K3+K19)</f>
        <v>175</v>
      </c>
      <c r="AW3" s="112">
        <f>SUM(AG3+AM3+AM31)</f>
        <v>29399.999999999996</v>
      </c>
      <c r="AX3" s="109">
        <f>SUM(AW3/AV3)</f>
        <v>167.99999999999997</v>
      </c>
      <c r="AY3" s="115">
        <f>AX3/86400</f>
        <v>1.9444444444444442E-3</v>
      </c>
    </row>
    <row r="4" spans="1:51" ht="15" customHeight="1" x14ac:dyDescent="0.25">
      <c r="A4" s="116" t="s">
        <v>109</v>
      </c>
      <c r="B4" s="90">
        <f>SUM(C4+D4)</f>
        <v>1999</v>
      </c>
      <c r="C4" s="34">
        <v>1478</v>
      </c>
      <c r="D4" s="36">
        <v>521</v>
      </c>
      <c r="E4" s="91">
        <f t="shared" si="0"/>
        <v>0.26063031515757878</v>
      </c>
      <c r="F4" s="38">
        <v>6.7245370370370367E-3</v>
      </c>
      <c r="G4" s="37">
        <v>3.8888888888888883E-3</v>
      </c>
      <c r="H4" s="38">
        <v>3.7731481481481483E-3</v>
      </c>
      <c r="I4" s="94">
        <f t="shared" si="1"/>
        <v>0</v>
      </c>
      <c r="J4" s="34"/>
      <c r="K4" s="103"/>
      <c r="L4" s="96" t="e">
        <f>SUM(K4/I4)</f>
        <v>#DIV/0!</v>
      </c>
      <c r="M4" s="97"/>
      <c r="N4" s="118"/>
      <c r="O4" s="119"/>
      <c r="P4" s="120"/>
      <c r="Q4" s="101" t="str">
        <f t="shared" ref="Q4:Q7" si="2">A4</f>
        <v>Tuesday, April 3, 2018</v>
      </c>
      <c r="R4" s="102">
        <f t="shared" ref="R4:R7" si="3">AN4</f>
        <v>1999</v>
      </c>
      <c r="S4" s="103">
        <f t="shared" ref="S4:S7" si="4">AP4</f>
        <v>1478</v>
      </c>
      <c r="T4" s="104">
        <f t="shared" ref="T4:T7" si="5">AV4</f>
        <v>521</v>
      </c>
      <c r="U4" s="96">
        <f>SUM(T4/R4)</f>
        <v>0.26063031515757878</v>
      </c>
      <c r="V4" s="97">
        <f t="shared" ref="V4:V7" si="6">AR4</f>
        <v>6.7245370370370367E-3</v>
      </c>
      <c r="W4" s="121">
        <f t="shared" ref="W4:W7" si="7">AU4</f>
        <v>3.8888888888888883E-3</v>
      </c>
      <c r="X4" s="122">
        <f t="shared" ref="X4:X7" si="8">AY4</f>
        <v>3.7731481481481483E-3</v>
      </c>
      <c r="Y4" s="107"/>
      <c r="Z4" s="107"/>
      <c r="AB4" s="123">
        <f t="shared" ref="AB4:AB7" si="9">F4*86400</f>
        <v>581</v>
      </c>
      <c r="AC4" s="34">
        <f t="shared" ref="AC4:AC7" si="10">SUM(AB4*C4)</f>
        <v>858718</v>
      </c>
      <c r="AD4" s="34">
        <f t="shared" ref="AD4:AD7" si="11">G4*86400</f>
        <v>335.99999999999994</v>
      </c>
      <c r="AE4" s="34">
        <f t="shared" ref="AE4:AE7" si="12">SUM(AD4*C4)</f>
        <v>496607.99999999994</v>
      </c>
      <c r="AF4" s="34">
        <f t="shared" ref="AF4:AF7" si="13">H4*86400</f>
        <v>326</v>
      </c>
      <c r="AG4" s="124">
        <f t="shared" ref="AG4:AG7" si="14">SUM(AF4*D4)</f>
        <v>169846</v>
      </c>
      <c r="AH4" s="125">
        <f t="shared" ref="AH4:AH7" si="15">M4*86400</f>
        <v>0</v>
      </c>
      <c r="AI4" s="34">
        <f t="shared" ref="AI4:AI7" si="16">SUM(AH4*J4)</f>
        <v>0</v>
      </c>
      <c r="AJ4" s="22">
        <f t="shared" ref="AJ4:AJ7" si="17">N4*86400</f>
        <v>0</v>
      </c>
      <c r="AK4" s="34">
        <f t="shared" ref="AK4:AK7" si="18">SUM(AJ4*J4)</f>
        <v>0</v>
      </c>
      <c r="AL4" s="22">
        <f t="shared" ref="AL4:AL7" si="19">O4*86400</f>
        <v>0</v>
      </c>
      <c r="AM4" s="124">
        <f t="shared" ref="AM4:AM7" si="20">SUM(AL4*K4)</f>
        <v>0</v>
      </c>
      <c r="AN4" s="125">
        <f t="shared" ref="AN4:AN7" si="21">SUM(AP4+AV4)</f>
        <v>1999</v>
      </c>
      <c r="AO4" s="22">
        <f>SUM(AC4+AI4+AC32)</f>
        <v>858718</v>
      </c>
      <c r="AP4" s="126">
        <f>SUM(C4+J4+J20)</f>
        <v>1478</v>
      </c>
      <c r="AQ4" s="34">
        <f t="shared" ref="AQ4:AQ7" si="22">SUM(AO4/AP4)</f>
        <v>581</v>
      </c>
      <c r="AR4" s="38">
        <f t="shared" ref="AR4:AR7" si="23">AQ4/86400</f>
        <v>6.7245370370370367E-3</v>
      </c>
      <c r="AS4" s="22">
        <f>SUM(AE4+AK4+AK32)</f>
        <v>496607.99999999994</v>
      </c>
      <c r="AT4" s="34">
        <f t="shared" ref="AT4:AT7" si="24">SUM(AS4/AP4)</f>
        <v>335.99999999999994</v>
      </c>
      <c r="AU4" s="38">
        <f t="shared" ref="AU4:AU7" si="25">AT4/86400</f>
        <v>3.8888888888888883E-3</v>
      </c>
      <c r="AV4" s="22">
        <f>SUM(D4+K4+K20)</f>
        <v>521</v>
      </c>
      <c r="AW4" s="22">
        <f>SUM(AG4+AM4+AM32)</f>
        <v>169846</v>
      </c>
      <c r="AX4" s="34">
        <f t="shared" ref="AX4:AX7" si="26">SUM(AW4/AV4)</f>
        <v>326</v>
      </c>
      <c r="AY4" s="127">
        <f t="shared" ref="AY4:AY7" si="27">AX4/86400</f>
        <v>3.7731481481481483E-3</v>
      </c>
    </row>
    <row r="5" spans="1:51" ht="15" customHeight="1" x14ac:dyDescent="0.25">
      <c r="A5" s="116" t="s">
        <v>110</v>
      </c>
      <c r="B5" s="90">
        <f t="shared" ref="B5:B8" si="28">SUM(C5+D5)</f>
        <v>0</v>
      </c>
      <c r="C5" s="34"/>
      <c r="D5" s="36"/>
      <c r="E5" s="91" t="e">
        <f t="shared" si="0"/>
        <v>#DIV/0!</v>
      </c>
      <c r="F5" s="37"/>
      <c r="G5" s="37"/>
      <c r="H5" s="37"/>
      <c r="I5" s="94">
        <f>SUM(J5:K5)</f>
        <v>0</v>
      </c>
      <c r="J5" s="34"/>
      <c r="K5" s="103"/>
      <c r="L5" s="96" t="e">
        <f t="shared" ref="L5:L6" si="29">SUM(K5/I5)</f>
        <v>#DIV/0!</v>
      </c>
      <c r="M5" s="97"/>
      <c r="N5" s="118"/>
      <c r="O5" s="119"/>
      <c r="P5" s="120"/>
      <c r="Q5" s="101" t="str">
        <f t="shared" si="2"/>
        <v>Wednesday, April 4, 2018</v>
      </c>
      <c r="R5" s="102">
        <f t="shared" si="3"/>
        <v>0</v>
      </c>
      <c r="S5" s="103">
        <f t="shared" si="4"/>
        <v>0</v>
      </c>
      <c r="T5" s="104">
        <f t="shared" si="5"/>
        <v>0</v>
      </c>
      <c r="U5" s="96" t="e">
        <f t="shared" ref="U5:U8" si="30">SUM(T5/R5)</f>
        <v>#DIV/0!</v>
      </c>
      <c r="V5" s="97" t="e">
        <f t="shared" si="6"/>
        <v>#DIV/0!</v>
      </c>
      <c r="W5" s="121" t="e">
        <f t="shared" si="7"/>
        <v>#DIV/0!</v>
      </c>
      <c r="X5" s="122" t="e">
        <f t="shared" si="8"/>
        <v>#DIV/0!</v>
      </c>
      <c r="Y5" s="107"/>
      <c r="Z5" s="107"/>
      <c r="AB5" s="123">
        <f t="shared" si="9"/>
        <v>0</v>
      </c>
      <c r="AC5" s="34">
        <f t="shared" si="10"/>
        <v>0</v>
      </c>
      <c r="AD5" s="34">
        <f t="shared" si="11"/>
        <v>0</v>
      </c>
      <c r="AE5" s="34">
        <f t="shared" si="12"/>
        <v>0</v>
      </c>
      <c r="AF5" s="34">
        <f t="shared" si="13"/>
        <v>0</v>
      </c>
      <c r="AG5" s="124">
        <f t="shared" si="14"/>
        <v>0</v>
      </c>
      <c r="AH5" s="125">
        <f t="shared" si="15"/>
        <v>0</v>
      </c>
      <c r="AI5" s="34">
        <f t="shared" si="16"/>
        <v>0</v>
      </c>
      <c r="AJ5" s="22">
        <f t="shared" si="17"/>
        <v>0</v>
      </c>
      <c r="AK5" s="34">
        <f t="shared" si="18"/>
        <v>0</v>
      </c>
      <c r="AL5" s="22">
        <f t="shared" si="19"/>
        <v>0</v>
      </c>
      <c r="AM5" s="124">
        <f t="shared" si="20"/>
        <v>0</v>
      </c>
      <c r="AN5" s="125">
        <f t="shared" si="21"/>
        <v>0</v>
      </c>
      <c r="AO5" s="22">
        <f>SUM(AC5+AI5+AC33)</f>
        <v>0</v>
      </c>
      <c r="AP5" s="126">
        <f>SUM(C5+J5+J21)</f>
        <v>0</v>
      </c>
      <c r="AQ5" s="34" t="e">
        <f t="shared" si="22"/>
        <v>#DIV/0!</v>
      </c>
      <c r="AR5" s="38" t="e">
        <f t="shared" si="23"/>
        <v>#DIV/0!</v>
      </c>
      <c r="AS5" s="22">
        <f>SUM(AE5+AK5+AK33)</f>
        <v>0</v>
      </c>
      <c r="AT5" s="34" t="e">
        <f t="shared" si="24"/>
        <v>#DIV/0!</v>
      </c>
      <c r="AU5" s="38" t="e">
        <f t="shared" si="25"/>
        <v>#DIV/0!</v>
      </c>
      <c r="AV5" s="22">
        <f>SUM(D5+K5+K21)</f>
        <v>0</v>
      </c>
      <c r="AW5" s="22">
        <f>SUM(AG5+AM5+AM33)</f>
        <v>0</v>
      </c>
      <c r="AX5" s="34" t="e">
        <f t="shared" si="26"/>
        <v>#DIV/0!</v>
      </c>
      <c r="AY5" s="127" t="e">
        <f t="shared" si="27"/>
        <v>#DIV/0!</v>
      </c>
    </row>
    <row r="6" spans="1:51" ht="15" customHeight="1" x14ac:dyDescent="0.25">
      <c r="A6" s="116" t="s">
        <v>111</v>
      </c>
      <c r="B6" s="90">
        <f t="shared" si="28"/>
        <v>0</v>
      </c>
      <c r="C6" s="34"/>
      <c r="D6" s="36"/>
      <c r="E6" s="91" t="e">
        <f t="shared" si="0"/>
        <v>#DIV/0!</v>
      </c>
      <c r="F6" s="37"/>
      <c r="G6" s="37"/>
      <c r="H6" s="37"/>
      <c r="I6" s="94">
        <f t="shared" ref="I6:I7" si="31">SUM(J6:K6)</f>
        <v>0</v>
      </c>
      <c r="J6" s="34"/>
      <c r="K6" s="103"/>
      <c r="L6" s="96" t="e">
        <f t="shared" si="29"/>
        <v>#DIV/0!</v>
      </c>
      <c r="M6" s="97"/>
      <c r="N6" s="118"/>
      <c r="O6" s="119"/>
      <c r="P6" s="120"/>
      <c r="Q6" s="101" t="str">
        <f t="shared" si="2"/>
        <v>Thursday, April 5, 2018</v>
      </c>
      <c r="R6" s="102">
        <f t="shared" si="3"/>
        <v>0</v>
      </c>
      <c r="S6" s="103">
        <f t="shared" si="4"/>
        <v>0</v>
      </c>
      <c r="T6" s="104">
        <f t="shared" si="5"/>
        <v>0</v>
      </c>
      <c r="U6" s="96" t="e">
        <f t="shared" si="30"/>
        <v>#DIV/0!</v>
      </c>
      <c r="V6" s="97" t="e">
        <f t="shared" si="6"/>
        <v>#DIV/0!</v>
      </c>
      <c r="W6" s="121" t="e">
        <f t="shared" si="7"/>
        <v>#DIV/0!</v>
      </c>
      <c r="X6" s="122" t="e">
        <f t="shared" si="8"/>
        <v>#DIV/0!</v>
      </c>
      <c r="Y6" s="107"/>
      <c r="Z6" s="107"/>
      <c r="AB6" s="123">
        <f t="shared" si="9"/>
        <v>0</v>
      </c>
      <c r="AC6" s="34">
        <f t="shared" si="10"/>
        <v>0</v>
      </c>
      <c r="AD6" s="34">
        <f t="shared" si="11"/>
        <v>0</v>
      </c>
      <c r="AE6" s="34">
        <f t="shared" si="12"/>
        <v>0</v>
      </c>
      <c r="AF6" s="34">
        <f t="shared" si="13"/>
        <v>0</v>
      </c>
      <c r="AG6" s="124">
        <f t="shared" si="14"/>
        <v>0</v>
      </c>
      <c r="AH6" s="125">
        <f t="shared" si="15"/>
        <v>0</v>
      </c>
      <c r="AI6" s="34">
        <f t="shared" si="16"/>
        <v>0</v>
      </c>
      <c r="AJ6" s="22">
        <f t="shared" si="17"/>
        <v>0</v>
      </c>
      <c r="AK6" s="34">
        <f t="shared" si="18"/>
        <v>0</v>
      </c>
      <c r="AL6" s="22">
        <f t="shared" si="19"/>
        <v>0</v>
      </c>
      <c r="AM6" s="124">
        <f t="shared" si="20"/>
        <v>0</v>
      </c>
      <c r="AN6" s="125">
        <f t="shared" si="21"/>
        <v>0</v>
      </c>
      <c r="AO6" s="22">
        <f>SUM(AC6+AI6+AC34)</f>
        <v>0</v>
      </c>
      <c r="AP6" s="126">
        <f>SUM(C6+J6+J22)</f>
        <v>0</v>
      </c>
      <c r="AQ6" s="34" t="e">
        <f t="shared" si="22"/>
        <v>#DIV/0!</v>
      </c>
      <c r="AR6" s="38" t="e">
        <f t="shared" si="23"/>
        <v>#DIV/0!</v>
      </c>
      <c r="AS6" s="22">
        <f>SUM(AE6+AK6+AK34)</f>
        <v>0</v>
      </c>
      <c r="AT6" s="34" t="e">
        <f t="shared" si="24"/>
        <v>#DIV/0!</v>
      </c>
      <c r="AU6" s="38" t="e">
        <f t="shared" si="25"/>
        <v>#DIV/0!</v>
      </c>
      <c r="AV6" s="22">
        <f>SUM(D6+K6+K22)</f>
        <v>0</v>
      </c>
      <c r="AW6" s="22">
        <f>SUM(AG6+AM6+AM34)</f>
        <v>0</v>
      </c>
      <c r="AX6" s="34" t="e">
        <f t="shared" si="26"/>
        <v>#DIV/0!</v>
      </c>
      <c r="AY6" s="127" t="e">
        <f t="shared" si="27"/>
        <v>#DIV/0!</v>
      </c>
    </row>
    <row r="7" spans="1:51" ht="15" customHeight="1" thickBot="1" x14ac:dyDescent="0.3">
      <c r="A7" s="128" t="s">
        <v>112</v>
      </c>
      <c r="B7" s="129">
        <f t="shared" si="28"/>
        <v>0</v>
      </c>
      <c r="C7" s="34"/>
      <c r="D7" s="34"/>
      <c r="E7" s="91" t="e">
        <f t="shared" si="0"/>
        <v>#DIV/0!</v>
      </c>
      <c r="F7" s="37"/>
      <c r="G7" s="37"/>
      <c r="H7" s="37"/>
      <c r="I7" s="94">
        <f t="shared" si="31"/>
        <v>0</v>
      </c>
      <c r="J7" s="34"/>
      <c r="K7" s="132"/>
      <c r="L7" s="133" t="e">
        <f>SUM(K7/I7)</f>
        <v>#DIV/0!</v>
      </c>
      <c r="M7" s="130"/>
      <c r="N7" s="134"/>
      <c r="O7" s="135"/>
      <c r="P7" s="120"/>
      <c r="Q7" s="101" t="str">
        <f t="shared" si="2"/>
        <v>Friday, April 6,  2018</v>
      </c>
      <c r="R7" s="102">
        <f t="shared" si="3"/>
        <v>0</v>
      </c>
      <c r="S7" s="103">
        <f t="shared" si="4"/>
        <v>0</v>
      </c>
      <c r="T7" s="104">
        <f t="shared" si="5"/>
        <v>0</v>
      </c>
      <c r="U7" s="133" t="e">
        <f t="shared" si="30"/>
        <v>#DIV/0!</v>
      </c>
      <c r="V7" s="130" t="e">
        <f t="shared" si="6"/>
        <v>#DIV/0!</v>
      </c>
      <c r="W7" s="136" t="e">
        <f t="shared" si="7"/>
        <v>#DIV/0!</v>
      </c>
      <c r="X7" s="137" t="e">
        <f t="shared" si="8"/>
        <v>#DIV/0!</v>
      </c>
      <c r="Y7" s="107"/>
      <c r="Z7" s="107"/>
      <c r="AB7" s="138">
        <f t="shared" si="9"/>
        <v>0</v>
      </c>
      <c r="AC7" s="139">
        <f t="shared" si="10"/>
        <v>0</v>
      </c>
      <c r="AD7" s="139">
        <f t="shared" si="11"/>
        <v>0</v>
      </c>
      <c r="AE7" s="139">
        <f t="shared" si="12"/>
        <v>0</v>
      </c>
      <c r="AF7" s="139">
        <f t="shared" si="13"/>
        <v>0</v>
      </c>
      <c r="AG7" s="140">
        <f t="shared" si="14"/>
        <v>0</v>
      </c>
      <c r="AH7" s="141">
        <f t="shared" si="15"/>
        <v>0</v>
      </c>
      <c r="AI7" s="139">
        <f t="shared" si="16"/>
        <v>0</v>
      </c>
      <c r="AJ7" s="142">
        <f t="shared" si="17"/>
        <v>0</v>
      </c>
      <c r="AK7" s="139">
        <f t="shared" si="18"/>
        <v>0</v>
      </c>
      <c r="AL7" s="142">
        <f t="shared" si="19"/>
        <v>0</v>
      </c>
      <c r="AM7" s="140">
        <f t="shared" si="20"/>
        <v>0</v>
      </c>
      <c r="AN7" s="141">
        <f t="shared" si="21"/>
        <v>0</v>
      </c>
      <c r="AO7" s="142">
        <f>SUM(AC7+AI7+AC35)</f>
        <v>0</v>
      </c>
      <c r="AP7" s="143">
        <f>SUM(C7+J7+J23)</f>
        <v>0</v>
      </c>
      <c r="AQ7" s="139" t="e">
        <f t="shared" si="22"/>
        <v>#DIV/0!</v>
      </c>
      <c r="AR7" s="144" t="e">
        <f t="shared" si="23"/>
        <v>#DIV/0!</v>
      </c>
      <c r="AS7" s="142">
        <f>SUM(AE7+AK7+AK35)</f>
        <v>0</v>
      </c>
      <c r="AT7" s="139" t="e">
        <f t="shared" si="24"/>
        <v>#DIV/0!</v>
      </c>
      <c r="AU7" s="144" t="e">
        <f t="shared" si="25"/>
        <v>#DIV/0!</v>
      </c>
      <c r="AV7" s="142">
        <f>SUM(D7+K7+K23)</f>
        <v>0</v>
      </c>
      <c r="AW7" s="142">
        <f>SUM(AG7+AM7+AM35)</f>
        <v>0</v>
      </c>
      <c r="AX7" s="139" t="e">
        <f t="shared" si="26"/>
        <v>#DIV/0!</v>
      </c>
      <c r="AY7" s="145" t="e">
        <f t="shared" si="27"/>
        <v>#DIV/0!</v>
      </c>
    </row>
    <row r="8" spans="1:51" ht="22.15" customHeight="1" thickTop="1" thickBot="1" x14ac:dyDescent="0.3">
      <c r="A8" s="146" t="s">
        <v>113</v>
      </c>
      <c r="B8" s="146">
        <f t="shared" si="28"/>
        <v>4132</v>
      </c>
      <c r="C8" s="146">
        <f>SUM(C3:C7)</f>
        <v>3436</v>
      </c>
      <c r="D8" s="146">
        <f>SUM(D3:D7)</f>
        <v>696</v>
      </c>
      <c r="E8" s="147">
        <f t="shared" si="0"/>
        <v>0.16844143272023232</v>
      </c>
      <c r="F8" s="148">
        <f>AC10</f>
        <v>3.7961480834734617E-3</v>
      </c>
      <c r="G8" s="148">
        <f>AE10</f>
        <v>3.7965523002630097E-3</v>
      </c>
      <c r="H8" s="149">
        <f>AG10</f>
        <v>3.3133447743720736E-3</v>
      </c>
      <c r="I8" s="150">
        <f t="shared" ref="I8:K8" si="32">SUM(I3:I7)</f>
        <v>0</v>
      </c>
      <c r="J8" s="151">
        <f t="shared" si="32"/>
        <v>0</v>
      </c>
      <c r="K8" s="151">
        <f t="shared" si="32"/>
        <v>0</v>
      </c>
      <c r="L8" s="152" t="e">
        <f t="shared" ref="L8" si="33">SUM(K8/I8)</f>
        <v>#DIV/0!</v>
      </c>
      <c r="M8" s="153" t="e">
        <f>AI10</f>
        <v>#DIV/0!</v>
      </c>
      <c r="N8" s="154">
        <v>1.5612621876904328E-3</v>
      </c>
      <c r="O8" s="155" t="e">
        <f>AM10</f>
        <v>#DIV/0!</v>
      </c>
      <c r="P8" s="120"/>
      <c r="Q8" s="156" t="s">
        <v>113</v>
      </c>
      <c r="R8" s="157">
        <f>AN8</f>
        <v>4132</v>
      </c>
      <c r="S8" s="158">
        <f>AP8</f>
        <v>3436</v>
      </c>
      <c r="T8" s="158">
        <f>AV8</f>
        <v>696</v>
      </c>
      <c r="U8" s="159">
        <f t="shared" si="30"/>
        <v>0.16844143272023232</v>
      </c>
      <c r="V8" s="160">
        <f>AR10</f>
        <v>3.7961480834734617E-3</v>
      </c>
      <c r="W8" s="161">
        <f>AU10</f>
        <v>3.7965523002630097E-3</v>
      </c>
      <c r="X8" s="162">
        <f>AY10</f>
        <v>3.3133447743720736E-3</v>
      </c>
      <c r="Y8" s="163"/>
      <c r="Z8" s="163"/>
      <c r="AB8" s="164" t="s">
        <v>40</v>
      </c>
      <c r="AC8" s="165">
        <f>SUM(AC3:AC7)</f>
        <v>1126964</v>
      </c>
      <c r="AD8" s="165" t="s">
        <v>34</v>
      </c>
      <c r="AE8" s="165">
        <f>SUM(AE3:AE7)</f>
        <v>1127083.9999999998</v>
      </c>
      <c r="AF8" s="165" t="s">
        <v>34</v>
      </c>
      <c r="AG8" s="166">
        <f>SUM(AG3:AG7)</f>
        <v>199246</v>
      </c>
      <c r="AH8" s="167"/>
      <c r="AI8" s="168">
        <f>SUM(AI3:AI7)</f>
        <v>0</v>
      </c>
      <c r="AJ8" s="168"/>
      <c r="AK8" s="168">
        <f>SUM(AK3:AK7)</f>
        <v>0</v>
      </c>
      <c r="AL8" s="168"/>
      <c r="AM8" s="169">
        <f>SUM(AM3:AM7)</f>
        <v>0</v>
      </c>
      <c r="AN8" s="170">
        <f>SUM(AN3:AN7)</f>
        <v>4132</v>
      </c>
      <c r="AO8" s="171">
        <f>SUM(AO3:AO7)</f>
        <v>1126964</v>
      </c>
      <c r="AP8" s="171">
        <f>SUM(AP3:AP7)</f>
        <v>3436</v>
      </c>
      <c r="AQ8" s="172"/>
      <c r="AR8" s="172"/>
      <c r="AS8" s="171">
        <f>SUM(AS3:AS7)</f>
        <v>1127083.9999999998</v>
      </c>
      <c r="AT8" s="172"/>
      <c r="AU8" s="172"/>
      <c r="AV8" s="171">
        <f>SUM(AV3:AV7)</f>
        <v>696</v>
      </c>
      <c r="AW8" s="171">
        <f>SUM(AW3:AW7)</f>
        <v>199246</v>
      </c>
      <c r="AX8" s="172"/>
      <c r="AY8" s="173"/>
    </row>
    <row r="9" spans="1:51" ht="16.5" thickTop="1" thickBot="1" x14ac:dyDescent="0.3">
      <c r="A9" s="174"/>
      <c r="B9" s="350" t="s">
        <v>114</v>
      </c>
      <c r="C9" s="350"/>
      <c r="D9" s="350"/>
      <c r="E9" s="350"/>
      <c r="F9" s="351"/>
      <c r="G9" s="351"/>
      <c r="H9" s="351"/>
      <c r="I9" s="350" t="s">
        <v>115</v>
      </c>
      <c r="J9" s="351"/>
      <c r="K9" s="351"/>
      <c r="L9" s="351"/>
      <c r="M9" s="351"/>
      <c r="N9" s="351"/>
      <c r="O9" s="352"/>
      <c r="P9" s="175"/>
      <c r="Q9" s="175"/>
      <c r="R9" s="175"/>
      <c r="S9" s="120"/>
      <c r="T9" s="120"/>
      <c r="U9" s="176"/>
      <c r="V9" s="175"/>
      <c r="W9" s="175"/>
      <c r="X9" s="175"/>
      <c r="Y9" s="175"/>
      <c r="Z9" s="175"/>
      <c r="AB9" s="177" t="s">
        <v>116</v>
      </c>
      <c r="AC9" s="68">
        <f>SUM(AC8/C8)</f>
        <v>327.9871944121071</v>
      </c>
      <c r="AD9" s="68"/>
      <c r="AE9" s="68">
        <f>SUM(AE8/C8)</f>
        <v>328.02211874272405</v>
      </c>
      <c r="AF9" s="68"/>
      <c r="AG9" s="178">
        <f>SUM(AG8/D8)</f>
        <v>286.27298850574715</v>
      </c>
      <c r="AH9" s="179"/>
      <c r="AI9" s="180" t="e">
        <f>SUM(AI8/J8)</f>
        <v>#DIV/0!</v>
      </c>
      <c r="AJ9" s="180"/>
      <c r="AK9" s="180" t="e">
        <f>SUM(AK8/J8)</f>
        <v>#DIV/0!</v>
      </c>
      <c r="AL9" s="180"/>
      <c r="AM9" s="181" t="e">
        <f>SUM(AM8/K8)</f>
        <v>#DIV/0!</v>
      </c>
      <c r="AN9" s="182"/>
      <c r="AO9" s="183"/>
      <c r="AP9" s="183"/>
      <c r="AQ9" s="183"/>
      <c r="AR9" s="183">
        <f>SUM(AO8/AP8)</f>
        <v>327.9871944121071</v>
      </c>
      <c r="AS9" s="183"/>
      <c r="AT9" s="183"/>
      <c r="AU9" s="183">
        <f>SUM(AS8/AP8)</f>
        <v>328.02211874272405</v>
      </c>
      <c r="AV9" s="183"/>
      <c r="AW9" s="183"/>
      <c r="AX9" s="183"/>
      <c r="AY9" s="184">
        <f>SUM(AW8/AV8)</f>
        <v>286.27298850574715</v>
      </c>
    </row>
    <row r="10" spans="1:51" ht="46.5" thickTop="1" thickBot="1" x14ac:dyDescent="0.3">
      <c r="A10" s="185"/>
      <c r="B10" s="186" t="s">
        <v>83</v>
      </c>
      <c r="C10" s="187" t="s">
        <v>91</v>
      </c>
      <c r="D10" s="187" t="s">
        <v>85</v>
      </c>
      <c r="E10" s="188" t="s">
        <v>86</v>
      </c>
      <c r="F10" s="187" t="s">
        <v>87</v>
      </c>
      <c r="G10" s="187" t="s">
        <v>88</v>
      </c>
      <c r="H10" s="189" t="s">
        <v>89</v>
      </c>
      <c r="I10" s="190" t="s">
        <v>83</v>
      </c>
      <c r="J10" s="191" t="s">
        <v>91</v>
      </c>
      <c r="K10" s="191" t="s">
        <v>85</v>
      </c>
      <c r="L10" s="192" t="s">
        <v>86</v>
      </c>
      <c r="M10" s="191" t="s">
        <v>87</v>
      </c>
      <c r="N10" s="191" t="s">
        <v>88</v>
      </c>
      <c r="O10" s="193" t="s">
        <v>89</v>
      </c>
      <c r="P10" s="175"/>
      <c r="Q10" s="175"/>
      <c r="R10" s="120"/>
      <c r="S10" s="175"/>
      <c r="T10" s="175"/>
      <c r="U10" s="175"/>
      <c r="V10" s="120"/>
      <c r="W10" s="120"/>
      <c r="X10" s="176"/>
      <c r="Y10" s="176"/>
      <c r="Z10" s="176"/>
      <c r="AB10" s="194" t="s">
        <v>117</v>
      </c>
      <c r="AC10" s="195">
        <f>AC9/86400</f>
        <v>3.7961480834734617E-3</v>
      </c>
      <c r="AD10" s="196"/>
      <c r="AE10" s="195">
        <f>AE9/86400</f>
        <v>3.7965523002630097E-3</v>
      </c>
      <c r="AF10" s="196"/>
      <c r="AG10" s="197">
        <f>AG9/86400</f>
        <v>3.3133447743720736E-3</v>
      </c>
      <c r="AH10" s="198"/>
      <c r="AI10" s="199" t="e">
        <f>AI9/86400</f>
        <v>#DIV/0!</v>
      </c>
      <c r="AJ10" s="199"/>
      <c r="AK10" s="199" t="e">
        <f>AK9/86400</f>
        <v>#DIV/0!</v>
      </c>
      <c r="AL10" s="199"/>
      <c r="AM10" s="200" t="e">
        <f>AM9/86400</f>
        <v>#DIV/0!</v>
      </c>
      <c r="AN10" s="201"/>
      <c r="AO10" s="202"/>
      <c r="AP10" s="202"/>
      <c r="AQ10" s="203"/>
      <c r="AR10" s="203">
        <f>AR9/86400</f>
        <v>3.7961480834734617E-3</v>
      </c>
      <c r="AS10" s="203"/>
      <c r="AT10" s="203"/>
      <c r="AU10" s="203">
        <f>AU9/86400</f>
        <v>3.7965523002630097E-3</v>
      </c>
      <c r="AV10" s="203"/>
      <c r="AW10" s="203"/>
      <c r="AX10" s="203"/>
      <c r="AY10" s="204">
        <f>AY9/86400</f>
        <v>3.3133447743720736E-3</v>
      </c>
    </row>
    <row r="11" spans="1:51" ht="15" customHeight="1" thickTop="1" x14ac:dyDescent="0.25">
      <c r="A11" s="89" t="str">
        <f>A3</f>
        <v>Monday, April 2, 2018*</v>
      </c>
      <c r="B11" s="94">
        <f>SUM(C11:D11)</f>
        <v>0</v>
      </c>
      <c r="C11" s="34"/>
      <c r="D11" s="34"/>
      <c r="E11" s="96" t="e">
        <f t="shared" ref="E11:E16" si="34">SUM(D11/B11)</f>
        <v>#DIV/0!</v>
      </c>
      <c r="F11" s="37"/>
      <c r="G11" s="37"/>
      <c r="H11" s="37"/>
      <c r="I11" s="94">
        <f>SUM(J11:K11)</f>
        <v>0</v>
      </c>
      <c r="J11" s="103"/>
      <c r="K11" s="103"/>
      <c r="L11" s="96" t="e">
        <f t="shared" ref="L11:L16" si="35">SUM(K11/I11)</f>
        <v>#DIV/0!</v>
      </c>
      <c r="M11" s="205">
        <f>AK19</f>
        <v>1.5856481481481479E-3</v>
      </c>
      <c r="N11" s="205">
        <f>AN19</f>
        <v>3.726851851851851E-3</v>
      </c>
      <c r="O11" s="206">
        <f>AR19</f>
        <v>1.9444444444444442E-3</v>
      </c>
      <c r="P11" s="175"/>
      <c r="Q11" s="175"/>
      <c r="R11" s="120"/>
      <c r="S11" s="175"/>
      <c r="T11" s="175"/>
      <c r="U11" s="175"/>
      <c r="V11" s="120"/>
      <c r="W11" s="120"/>
      <c r="X11" s="176"/>
      <c r="Y11" s="176"/>
      <c r="Z11" s="176"/>
    </row>
    <row r="12" spans="1:51" ht="15" customHeight="1" x14ac:dyDescent="0.25">
      <c r="A12" s="89" t="str">
        <f>A4</f>
        <v>Tuesday, April 3, 2018</v>
      </c>
      <c r="B12" s="94">
        <f>SUM(C12:D12)</f>
        <v>0</v>
      </c>
      <c r="C12" s="34"/>
      <c r="D12" s="34"/>
      <c r="E12" s="96" t="e">
        <f t="shared" si="34"/>
        <v>#DIV/0!</v>
      </c>
      <c r="F12" s="37"/>
      <c r="G12" s="37"/>
      <c r="H12" s="37"/>
      <c r="I12" s="94">
        <f>SUM(J12:K12)</f>
        <v>0</v>
      </c>
      <c r="J12" s="103"/>
      <c r="K12" s="103"/>
      <c r="L12" s="96" t="e">
        <f t="shared" si="35"/>
        <v>#DIV/0!</v>
      </c>
      <c r="M12" s="207">
        <f t="shared" ref="M12:M15" si="36">AK20</f>
        <v>6.7245370370370367E-3</v>
      </c>
      <c r="N12" s="207">
        <f t="shared" ref="N12:N15" si="37">AN20</f>
        <v>3.8888888888888883E-3</v>
      </c>
      <c r="O12" s="208">
        <f t="shared" ref="O12:O15" si="38">AR20</f>
        <v>3.7731481481481483E-3</v>
      </c>
      <c r="P12" s="175"/>
      <c r="Q12" s="175"/>
      <c r="R12" s="120"/>
      <c r="S12" s="175"/>
      <c r="T12" s="175"/>
      <c r="U12" s="175"/>
      <c r="V12" s="120"/>
      <c r="W12" s="120"/>
      <c r="X12" s="176"/>
      <c r="Y12" s="176"/>
      <c r="Z12" s="176"/>
    </row>
    <row r="13" spans="1:51" ht="15" customHeight="1" x14ac:dyDescent="0.25">
      <c r="A13" s="89" t="str">
        <f>A5</f>
        <v>Wednesday, April 4, 2018</v>
      </c>
      <c r="B13" s="94">
        <f>SUM(C13:D13)</f>
        <v>0</v>
      </c>
      <c r="C13" s="34"/>
      <c r="D13" s="103"/>
      <c r="E13" s="96" t="e">
        <f t="shared" si="34"/>
        <v>#DIV/0!</v>
      </c>
      <c r="F13" s="97"/>
      <c r="G13" s="97"/>
      <c r="H13" s="117"/>
      <c r="I13" s="94">
        <f>SUM(J13:K13)</f>
        <v>0</v>
      </c>
      <c r="J13" s="103"/>
      <c r="K13" s="103"/>
      <c r="L13" s="96" t="e">
        <f t="shared" si="35"/>
        <v>#DIV/0!</v>
      </c>
      <c r="M13" s="207" t="e">
        <f t="shared" si="36"/>
        <v>#DIV/0!</v>
      </c>
      <c r="N13" s="207" t="e">
        <f t="shared" si="37"/>
        <v>#DIV/0!</v>
      </c>
      <c r="O13" s="208" t="e">
        <f t="shared" si="38"/>
        <v>#DIV/0!</v>
      </c>
      <c r="P13" s="175"/>
      <c r="Q13" s="175"/>
      <c r="R13" s="120"/>
      <c r="S13" s="175"/>
      <c r="T13" s="175"/>
      <c r="U13" s="175"/>
      <c r="V13" s="120"/>
      <c r="W13" s="120"/>
      <c r="X13" s="176"/>
      <c r="Y13" s="176"/>
      <c r="Z13" s="176"/>
    </row>
    <row r="14" spans="1:51" ht="15" customHeight="1" x14ac:dyDescent="0.25">
      <c r="A14" s="89" t="str">
        <f>A6</f>
        <v>Thursday, April 5, 2018</v>
      </c>
      <c r="B14" s="94">
        <f>SUM(C14:D14)</f>
        <v>0</v>
      </c>
      <c r="C14" s="103"/>
      <c r="D14" s="103"/>
      <c r="E14" s="96" t="e">
        <f t="shared" si="34"/>
        <v>#DIV/0!</v>
      </c>
      <c r="F14" s="97"/>
      <c r="G14" s="97"/>
      <c r="H14" s="117"/>
      <c r="I14" s="94">
        <f>SUM(J14:K14)</f>
        <v>0</v>
      </c>
      <c r="J14" s="103">
        <f t="shared" ref="J14:K15" si="39">SUM(C6,C14)</f>
        <v>0</v>
      </c>
      <c r="K14" s="103">
        <f t="shared" si="39"/>
        <v>0</v>
      </c>
      <c r="L14" s="96" t="e">
        <f t="shared" si="35"/>
        <v>#DIV/0!</v>
      </c>
      <c r="M14" s="207" t="e">
        <f t="shared" si="36"/>
        <v>#DIV/0!</v>
      </c>
      <c r="N14" s="207" t="e">
        <f t="shared" si="37"/>
        <v>#DIV/0!</v>
      </c>
      <c r="O14" s="208" t="e">
        <f t="shared" si="38"/>
        <v>#DIV/0!</v>
      </c>
      <c r="P14" s="175"/>
      <c r="Q14" s="175"/>
      <c r="R14" s="120"/>
      <c r="S14" s="175"/>
      <c r="T14" s="175"/>
      <c r="U14" s="175"/>
      <c r="V14" s="120"/>
      <c r="W14" s="120"/>
      <c r="X14" s="176"/>
      <c r="Y14" s="176"/>
      <c r="Z14" s="176"/>
    </row>
    <row r="15" spans="1:51" ht="15" customHeight="1" thickBot="1" x14ac:dyDescent="0.3">
      <c r="A15" s="89" t="str">
        <f>A7</f>
        <v>Friday, April 6,  2018</v>
      </c>
      <c r="B15" s="94">
        <f>SUM(C15:D15)</f>
        <v>0</v>
      </c>
      <c r="C15" s="132"/>
      <c r="D15" s="132"/>
      <c r="E15" s="133" t="e">
        <f t="shared" si="34"/>
        <v>#DIV/0!</v>
      </c>
      <c r="F15" s="97"/>
      <c r="G15" s="97"/>
      <c r="H15" s="131"/>
      <c r="I15" s="94">
        <f>SUM(J15:K15)</f>
        <v>0</v>
      </c>
      <c r="J15" s="103">
        <f t="shared" si="39"/>
        <v>0</v>
      </c>
      <c r="K15" s="103">
        <f t="shared" si="39"/>
        <v>0</v>
      </c>
      <c r="L15" s="133" t="e">
        <f t="shared" si="35"/>
        <v>#DIV/0!</v>
      </c>
      <c r="M15" s="209" t="e">
        <f t="shared" si="36"/>
        <v>#DIV/0!</v>
      </c>
      <c r="N15" s="209" t="e">
        <f t="shared" si="37"/>
        <v>#DIV/0!</v>
      </c>
      <c r="O15" s="210" t="e">
        <f t="shared" si="38"/>
        <v>#DIV/0!</v>
      </c>
      <c r="P15" s="175"/>
      <c r="Q15" s="175"/>
      <c r="R15" s="120"/>
      <c r="S15" s="175"/>
      <c r="T15" s="175"/>
      <c r="U15" s="175"/>
      <c r="V15" s="120"/>
      <c r="W15" s="120"/>
      <c r="X15" s="176"/>
      <c r="Y15" s="176"/>
      <c r="Z15" s="176"/>
    </row>
    <row r="16" spans="1:51" ht="15" customHeight="1" thickTop="1" thickBot="1" x14ac:dyDescent="0.3">
      <c r="A16" s="211" t="s">
        <v>113</v>
      </c>
      <c r="B16" s="212">
        <f>SUM(B11:B15)</f>
        <v>0</v>
      </c>
      <c r="C16" s="213">
        <f>SUM(C11:C15)</f>
        <v>0</v>
      </c>
      <c r="D16" s="213">
        <f>SUM(D11:D15)</f>
        <v>0</v>
      </c>
      <c r="E16" s="214" t="e">
        <f t="shared" si="34"/>
        <v>#DIV/0!</v>
      </c>
      <c r="F16" s="215" t="e">
        <f>AC26</f>
        <v>#DIV/0!</v>
      </c>
      <c r="G16" s="216" t="e">
        <f>AE26</f>
        <v>#DIV/0!</v>
      </c>
      <c r="H16" s="217" t="e">
        <f>AG26</f>
        <v>#DIV/0!</v>
      </c>
      <c r="I16" s="218">
        <f>SUM(I11:I15)</f>
        <v>0</v>
      </c>
      <c r="J16" s="219">
        <f>SUM(J11:J15)</f>
        <v>0</v>
      </c>
      <c r="K16" s="219">
        <f>SUM(K11:K15)</f>
        <v>0</v>
      </c>
      <c r="L16" s="220" t="e">
        <f t="shared" si="35"/>
        <v>#DIV/0!</v>
      </c>
      <c r="M16" s="221">
        <f>AK26</f>
        <v>3.7961480834734617E-3</v>
      </c>
      <c r="N16" s="221">
        <f>AN26</f>
        <v>3.7965523002630097E-3</v>
      </c>
      <c r="O16" s="222">
        <f>AR26</f>
        <v>3.3133447743720736E-3</v>
      </c>
      <c r="P16" s="175"/>
      <c r="Q16" s="175"/>
      <c r="R16" s="120"/>
      <c r="S16" s="175"/>
      <c r="T16" s="175"/>
      <c r="U16" s="175"/>
      <c r="V16" s="120"/>
      <c r="W16" s="120"/>
      <c r="X16" s="176"/>
      <c r="Y16" s="176"/>
      <c r="Z16" s="176"/>
    </row>
    <row r="17" spans="1:44" ht="16.5" thickTop="1" thickBot="1" x14ac:dyDescent="0.3">
      <c r="A17" s="174"/>
      <c r="B17" s="350" t="s">
        <v>118</v>
      </c>
      <c r="C17" s="351"/>
      <c r="D17" s="351"/>
      <c r="E17" s="351"/>
      <c r="F17" s="351"/>
      <c r="G17" s="351"/>
      <c r="H17" s="351"/>
      <c r="I17" s="350" t="s">
        <v>119</v>
      </c>
      <c r="J17" s="350"/>
      <c r="K17" s="350"/>
      <c r="L17" s="350"/>
      <c r="M17" s="350"/>
      <c r="N17" s="350"/>
      <c r="O17" s="353"/>
      <c r="P17" s="175"/>
      <c r="Q17" s="175"/>
      <c r="R17" s="175"/>
      <c r="S17" s="120"/>
      <c r="T17" s="120"/>
      <c r="U17" s="176"/>
      <c r="V17" s="175"/>
      <c r="W17" s="175"/>
      <c r="X17" s="175"/>
      <c r="Y17" s="175"/>
      <c r="Z17" s="175"/>
    </row>
    <row r="18" spans="1:44" ht="61.5" thickTop="1" thickBot="1" x14ac:dyDescent="0.3">
      <c r="A18" s="223"/>
      <c r="B18" s="224" t="s">
        <v>83</v>
      </c>
      <c r="C18" s="225" t="s">
        <v>90</v>
      </c>
      <c r="D18" s="225" t="s">
        <v>85</v>
      </c>
      <c r="E18" s="226" t="s">
        <v>86</v>
      </c>
      <c r="F18" s="225" t="s">
        <v>87</v>
      </c>
      <c r="G18" s="225" t="s">
        <v>88</v>
      </c>
      <c r="H18" s="227" t="s">
        <v>89</v>
      </c>
      <c r="I18" s="228" t="s">
        <v>83</v>
      </c>
      <c r="J18" s="229" t="s">
        <v>90</v>
      </c>
      <c r="K18" s="229" t="s">
        <v>85</v>
      </c>
      <c r="L18" s="230" t="s">
        <v>86</v>
      </c>
      <c r="M18" s="229" t="s">
        <v>87</v>
      </c>
      <c r="N18" s="229" t="s">
        <v>88</v>
      </c>
      <c r="O18" s="231" t="s">
        <v>89</v>
      </c>
      <c r="P18" s="100"/>
      <c r="Q18" s="346"/>
      <c r="R18" s="347"/>
      <c r="S18" s="347"/>
      <c r="T18" s="347"/>
      <c r="U18" s="120"/>
      <c r="V18" s="120"/>
      <c r="W18" s="176"/>
      <c r="X18" s="175"/>
      <c r="Y18" s="175"/>
      <c r="Z18" s="175"/>
      <c r="AB18" s="232" t="s">
        <v>87</v>
      </c>
      <c r="AC18" s="187" t="s">
        <v>93</v>
      </c>
      <c r="AD18" s="187" t="s">
        <v>88</v>
      </c>
      <c r="AE18" s="187" t="s">
        <v>94</v>
      </c>
      <c r="AF18" s="187" t="s">
        <v>89</v>
      </c>
      <c r="AG18" s="189" t="s">
        <v>95</v>
      </c>
      <c r="AH18" s="233" t="s">
        <v>97</v>
      </c>
      <c r="AI18" s="191" t="s">
        <v>98</v>
      </c>
      <c r="AJ18" s="191" t="s">
        <v>99</v>
      </c>
      <c r="AK18" s="191" t="s">
        <v>100</v>
      </c>
      <c r="AL18" s="191" t="s">
        <v>101</v>
      </c>
      <c r="AM18" s="191" t="s">
        <v>102</v>
      </c>
      <c r="AN18" s="191" t="s">
        <v>103</v>
      </c>
      <c r="AO18" s="191" t="s">
        <v>104</v>
      </c>
      <c r="AP18" s="191" t="s">
        <v>105</v>
      </c>
      <c r="AQ18" s="191" t="s">
        <v>106</v>
      </c>
      <c r="AR18" s="193" t="s">
        <v>107</v>
      </c>
    </row>
    <row r="19" spans="1:44" ht="15" customHeight="1" thickTop="1" x14ac:dyDescent="0.25">
      <c r="A19" s="234" t="str">
        <f>A3</f>
        <v>Monday, April 2, 2018*</v>
      </c>
      <c r="B19" s="235">
        <f>SUM(C19+D19)</f>
        <v>0</v>
      </c>
      <c r="C19" s="236"/>
      <c r="D19" s="236"/>
      <c r="E19" s="96" t="e">
        <f t="shared" ref="E19:E24" si="40">SUM(D19/B19)</f>
        <v>#DIV/0!</v>
      </c>
      <c r="F19" s="92"/>
      <c r="G19" s="92"/>
      <c r="H19" s="93"/>
      <c r="I19" s="94">
        <f>SUM(J19:K19)</f>
        <v>0</v>
      </c>
      <c r="J19" s="103"/>
      <c r="K19" s="103"/>
      <c r="L19" s="96" t="e">
        <f t="shared" ref="L19:L24" si="41">SUM(K19/I19)</f>
        <v>#DIV/0!</v>
      </c>
      <c r="M19" s="237"/>
      <c r="N19" s="205"/>
      <c r="O19" s="238"/>
      <c r="P19" s="100"/>
      <c r="Q19" s="120"/>
      <c r="R19" s="175"/>
      <c r="S19" s="175"/>
      <c r="T19" s="175"/>
      <c r="U19" s="120"/>
      <c r="V19" s="120"/>
      <c r="W19" s="176"/>
      <c r="X19" s="175"/>
      <c r="Y19" s="175"/>
      <c r="Z19" s="175"/>
      <c r="AB19" s="111">
        <f>F11*86400</f>
        <v>0</v>
      </c>
      <c r="AC19" s="109">
        <f>SUM(AB19*C11)</f>
        <v>0</v>
      </c>
      <c r="AD19" s="112">
        <f>G11*86400</f>
        <v>0</v>
      </c>
      <c r="AE19" s="109">
        <f>SUM(C11*AD19)</f>
        <v>0</v>
      </c>
      <c r="AF19" s="112">
        <f>H11*86400</f>
        <v>0</v>
      </c>
      <c r="AG19" s="110">
        <f>SUM(AF19*D11)</f>
        <v>0</v>
      </c>
      <c r="AH19" s="111">
        <f>SUM(AC3+AC19)</f>
        <v>268245.99999999994</v>
      </c>
      <c r="AI19" s="112">
        <f>SUM(C3+C11)</f>
        <v>1958</v>
      </c>
      <c r="AJ19" s="109">
        <f>SUM(AH19/AI19)</f>
        <v>136.99999999999997</v>
      </c>
      <c r="AK19" s="114">
        <f>AJ19/86400</f>
        <v>1.5856481481481479E-3</v>
      </c>
      <c r="AL19" s="112">
        <f>SUM(AE3+AE19)</f>
        <v>630475.99999999988</v>
      </c>
      <c r="AM19" s="109">
        <f>SUM(AL19/AI19)</f>
        <v>321.99999999999994</v>
      </c>
      <c r="AN19" s="114">
        <f>AM19/86400</f>
        <v>3.726851851851851E-3</v>
      </c>
      <c r="AO19" s="112">
        <f>SUM(D3+D11)</f>
        <v>175</v>
      </c>
      <c r="AP19" s="112">
        <f>SUM(AG3+AG19)</f>
        <v>29399.999999999996</v>
      </c>
      <c r="AQ19" s="109">
        <f>SUM(AP19/AO19)</f>
        <v>167.99999999999997</v>
      </c>
      <c r="AR19" s="115">
        <f>AQ19/86400</f>
        <v>1.9444444444444442E-3</v>
      </c>
    </row>
    <row r="20" spans="1:44" ht="15" customHeight="1" x14ac:dyDescent="0.25">
      <c r="A20" s="239" t="str">
        <f>A4</f>
        <v>Tuesday, April 3, 2018</v>
      </c>
      <c r="B20" s="240">
        <f>SUM(C20+D20)</f>
        <v>0</v>
      </c>
      <c r="C20" s="241"/>
      <c r="D20" s="241"/>
      <c r="E20" s="96" t="e">
        <f t="shared" si="40"/>
        <v>#DIV/0!</v>
      </c>
      <c r="F20" s="97"/>
      <c r="G20" s="97"/>
      <c r="H20" s="117"/>
      <c r="I20" s="94">
        <f>SUM(J20:K20)</f>
        <v>0</v>
      </c>
      <c r="J20" s="103"/>
      <c r="K20" s="103"/>
      <c r="L20" s="96" t="e">
        <f t="shared" si="41"/>
        <v>#DIV/0!</v>
      </c>
      <c r="M20" s="207"/>
      <c r="N20" s="207"/>
      <c r="O20" s="242"/>
      <c r="P20" s="100"/>
      <c r="Q20" s="120"/>
      <c r="R20" s="175"/>
      <c r="S20" s="175"/>
      <c r="T20" s="175"/>
      <c r="U20" s="120"/>
      <c r="V20" s="120"/>
      <c r="W20" s="176"/>
      <c r="X20" s="175"/>
      <c r="Y20" s="175"/>
      <c r="Z20" s="175"/>
      <c r="AB20" s="125">
        <f t="shared" ref="AB20:AB23" si="42">F12*86400</f>
        <v>0</v>
      </c>
      <c r="AC20" s="34">
        <f t="shared" ref="AC20:AC23" si="43">SUM(AB20*C12)</f>
        <v>0</v>
      </c>
      <c r="AD20" s="22">
        <f t="shared" ref="AD20:AD23" si="44">G12*86400</f>
        <v>0</v>
      </c>
      <c r="AE20" s="34">
        <f t="shared" ref="AE20:AE23" si="45">SUM(C12*AD20)</f>
        <v>0</v>
      </c>
      <c r="AF20" s="22">
        <f t="shared" ref="AF20:AF23" si="46">H12*86400</f>
        <v>0</v>
      </c>
      <c r="AG20" s="124">
        <f t="shared" ref="AG20:AG23" si="47">SUM(AF20*D12)</f>
        <v>0</v>
      </c>
      <c r="AH20" s="125">
        <f t="shared" ref="AH20:AH23" si="48">SUM(AC4+AC20)</f>
        <v>858718</v>
      </c>
      <c r="AI20" s="22">
        <f t="shared" ref="AI20:AI23" si="49">SUM(C4+C12)</f>
        <v>1478</v>
      </c>
      <c r="AJ20" s="34">
        <f t="shared" ref="AJ20:AJ23" si="50">SUM(AH20/AI20)</f>
        <v>581</v>
      </c>
      <c r="AK20" s="38">
        <f t="shared" ref="AK20:AK23" si="51">AJ20/86400</f>
        <v>6.7245370370370367E-3</v>
      </c>
      <c r="AL20" s="22">
        <f t="shared" ref="AL20:AL23" si="52">SUM(AE4+AE20)</f>
        <v>496607.99999999994</v>
      </c>
      <c r="AM20" s="34">
        <f t="shared" ref="AM20:AM23" si="53">SUM(AL20/AI20)</f>
        <v>335.99999999999994</v>
      </c>
      <c r="AN20" s="38">
        <f t="shared" ref="AN20:AN23" si="54">AM20/86400</f>
        <v>3.8888888888888883E-3</v>
      </c>
      <c r="AO20" s="22">
        <f t="shared" ref="AO20:AO23" si="55">SUM(D4+D12)</f>
        <v>521</v>
      </c>
      <c r="AP20" s="22">
        <f t="shared" ref="AP20:AP23" si="56">SUM(AG4+AG20)</f>
        <v>169846</v>
      </c>
      <c r="AQ20" s="34">
        <f t="shared" ref="AQ20:AQ23" si="57">SUM(AP20/AO20)</f>
        <v>326</v>
      </c>
      <c r="AR20" s="127">
        <f t="shared" ref="AR20:AR23" si="58">AQ20/86400</f>
        <v>3.7731481481481483E-3</v>
      </c>
    </row>
    <row r="21" spans="1:44" ht="15" customHeight="1" x14ac:dyDescent="0.25">
      <c r="A21" s="239" t="str">
        <f>A5</f>
        <v>Wednesday, April 4, 2018</v>
      </c>
      <c r="B21" s="240">
        <f>SUM(C21+D21)</f>
        <v>0</v>
      </c>
      <c r="C21" s="241"/>
      <c r="D21" s="241"/>
      <c r="E21" s="96" t="e">
        <f t="shared" si="40"/>
        <v>#DIV/0!</v>
      </c>
      <c r="F21" s="97"/>
      <c r="G21" s="97"/>
      <c r="H21" s="117"/>
      <c r="I21" s="94">
        <f>SUM(J21:K21)</f>
        <v>0</v>
      </c>
      <c r="J21" s="103"/>
      <c r="K21" s="103"/>
      <c r="L21" s="96" t="e">
        <f t="shared" si="41"/>
        <v>#DIV/0!</v>
      </c>
      <c r="M21" s="237"/>
      <c r="N21" s="243"/>
      <c r="O21" s="244"/>
      <c r="P21" s="100"/>
      <c r="Q21" s="120"/>
      <c r="R21" s="175"/>
      <c r="S21" s="175"/>
      <c r="T21" s="175"/>
      <c r="U21" s="120"/>
      <c r="V21" s="120"/>
      <c r="W21" s="176"/>
      <c r="X21" s="175"/>
      <c r="Y21" s="175"/>
      <c r="Z21" s="175"/>
      <c r="AB21" s="125">
        <f t="shared" si="42"/>
        <v>0</v>
      </c>
      <c r="AC21" s="34">
        <f t="shared" si="43"/>
        <v>0</v>
      </c>
      <c r="AD21" s="22">
        <f t="shared" si="44"/>
        <v>0</v>
      </c>
      <c r="AE21" s="34">
        <f t="shared" si="45"/>
        <v>0</v>
      </c>
      <c r="AF21" s="22">
        <f t="shared" si="46"/>
        <v>0</v>
      </c>
      <c r="AG21" s="124">
        <f t="shared" si="47"/>
        <v>0</v>
      </c>
      <c r="AH21" s="125">
        <f t="shared" si="48"/>
        <v>0</v>
      </c>
      <c r="AI21" s="22">
        <f t="shared" si="49"/>
        <v>0</v>
      </c>
      <c r="AJ21" s="34" t="e">
        <f t="shared" si="50"/>
        <v>#DIV/0!</v>
      </c>
      <c r="AK21" s="38" t="e">
        <f t="shared" si="51"/>
        <v>#DIV/0!</v>
      </c>
      <c r="AL21" s="22">
        <f t="shared" si="52"/>
        <v>0</v>
      </c>
      <c r="AM21" s="34" t="e">
        <f t="shared" si="53"/>
        <v>#DIV/0!</v>
      </c>
      <c r="AN21" s="38" t="e">
        <f t="shared" si="54"/>
        <v>#DIV/0!</v>
      </c>
      <c r="AO21" s="22">
        <f t="shared" si="55"/>
        <v>0</v>
      </c>
      <c r="AP21" s="22">
        <f t="shared" si="56"/>
        <v>0</v>
      </c>
      <c r="AQ21" s="34" t="e">
        <f t="shared" si="57"/>
        <v>#DIV/0!</v>
      </c>
      <c r="AR21" s="127" t="e">
        <f t="shared" si="58"/>
        <v>#DIV/0!</v>
      </c>
    </row>
    <row r="22" spans="1:44" ht="15" customHeight="1" x14ac:dyDescent="0.25">
      <c r="A22" s="239" t="str">
        <f>A6</f>
        <v>Thursday, April 5, 2018</v>
      </c>
      <c r="B22" s="245">
        <f>SUM(C22+D22)</f>
        <v>0</v>
      </c>
      <c r="C22" s="241"/>
      <c r="D22" s="241"/>
      <c r="E22" s="96" t="e">
        <f t="shared" si="40"/>
        <v>#DIV/0!</v>
      </c>
      <c r="F22" s="97"/>
      <c r="G22" s="97"/>
      <c r="H22" s="117"/>
      <c r="I22" s="94">
        <f>SUM(J22:K22)</f>
        <v>0</v>
      </c>
      <c r="J22" s="241"/>
      <c r="K22" s="241"/>
      <c r="L22" s="96" t="e">
        <f t="shared" si="41"/>
        <v>#DIV/0!</v>
      </c>
      <c r="M22" s="246"/>
      <c r="N22" s="207"/>
      <c r="O22" s="242"/>
      <c r="P22" s="100"/>
      <c r="Q22" s="120"/>
      <c r="R22" s="175"/>
      <c r="S22" s="175"/>
      <c r="T22" s="175"/>
      <c r="U22" s="120"/>
      <c r="V22" s="120"/>
      <c r="W22" s="176"/>
      <c r="X22" s="175"/>
      <c r="Y22" s="175"/>
      <c r="Z22" s="175"/>
      <c r="AB22" s="125">
        <f t="shared" si="42"/>
        <v>0</v>
      </c>
      <c r="AC22" s="34">
        <f t="shared" si="43"/>
        <v>0</v>
      </c>
      <c r="AD22" s="22">
        <f t="shared" si="44"/>
        <v>0</v>
      </c>
      <c r="AE22" s="34">
        <f t="shared" si="45"/>
        <v>0</v>
      </c>
      <c r="AF22" s="22">
        <f t="shared" si="46"/>
        <v>0</v>
      </c>
      <c r="AG22" s="124">
        <f t="shared" si="47"/>
        <v>0</v>
      </c>
      <c r="AH22" s="125">
        <f t="shared" si="48"/>
        <v>0</v>
      </c>
      <c r="AI22" s="22">
        <f t="shared" si="49"/>
        <v>0</v>
      </c>
      <c r="AJ22" s="34" t="e">
        <f t="shared" si="50"/>
        <v>#DIV/0!</v>
      </c>
      <c r="AK22" s="38" t="e">
        <f t="shared" si="51"/>
        <v>#DIV/0!</v>
      </c>
      <c r="AL22" s="22">
        <f t="shared" si="52"/>
        <v>0</v>
      </c>
      <c r="AM22" s="34" t="e">
        <f t="shared" si="53"/>
        <v>#DIV/0!</v>
      </c>
      <c r="AN22" s="38" t="e">
        <f t="shared" si="54"/>
        <v>#DIV/0!</v>
      </c>
      <c r="AO22" s="22">
        <f t="shared" si="55"/>
        <v>0</v>
      </c>
      <c r="AP22" s="22">
        <f t="shared" si="56"/>
        <v>0</v>
      </c>
      <c r="AQ22" s="34" t="e">
        <f t="shared" si="57"/>
        <v>#DIV/0!</v>
      </c>
      <c r="AR22" s="127" t="e">
        <f t="shared" si="58"/>
        <v>#DIV/0!</v>
      </c>
    </row>
    <row r="23" spans="1:44" ht="15" customHeight="1" thickBot="1" x14ac:dyDescent="0.3">
      <c r="A23" s="247" t="str">
        <f>A7</f>
        <v>Friday, April 6,  2018</v>
      </c>
      <c r="B23" s="248">
        <f>SUM(C23+D23)</f>
        <v>0</v>
      </c>
      <c r="C23" s="249"/>
      <c r="D23" s="249"/>
      <c r="E23" s="250" t="e">
        <f t="shared" si="40"/>
        <v>#DIV/0!</v>
      </c>
      <c r="F23" s="130"/>
      <c r="G23" s="130"/>
      <c r="H23" s="131"/>
      <c r="I23" s="251">
        <f>SUM(J23:K23)</f>
        <v>0</v>
      </c>
      <c r="J23" s="252"/>
      <c r="K23" s="252"/>
      <c r="L23" s="250" t="e">
        <f t="shared" si="41"/>
        <v>#DIV/0!</v>
      </c>
      <c r="M23" s="253"/>
      <c r="N23" s="209"/>
      <c r="O23" s="254"/>
      <c r="P23" s="100"/>
      <c r="Q23" s="120"/>
      <c r="R23" s="175"/>
      <c r="S23" s="175"/>
      <c r="T23" s="175"/>
      <c r="U23" s="120"/>
      <c r="V23" s="120"/>
      <c r="W23" s="176"/>
      <c r="X23" s="175"/>
      <c r="Y23" s="175"/>
      <c r="Z23" s="175"/>
      <c r="AB23" s="141">
        <f t="shared" si="42"/>
        <v>0</v>
      </c>
      <c r="AC23" s="139">
        <f t="shared" si="43"/>
        <v>0</v>
      </c>
      <c r="AD23" s="142">
        <f t="shared" si="44"/>
        <v>0</v>
      </c>
      <c r="AE23" s="139">
        <f t="shared" si="45"/>
        <v>0</v>
      </c>
      <c r="AF23" s="142">
        <f t="shared" si="46"/>
        <v>0</v>
      </c>
      <c r="AG23" s="140">
        <f t="shared" si="47"/>
        <v>0</v>
      </c>
      <c r="AH23" s="141">
        <f t="shared" si="48"/>
        <v>0</v>
      </c>
      <c r="AI23" s="142">
        <f t="shared" si="49"/>
        <v>0</v>
      </c>
      <c r="AJ23" s="139" t="e">
        <f t="shared" si="50"/>
        <v>#DIV/0!</v>
      </c>
      <c r="AK23" s="144" t="e">
        <f t="shared" si="51"/>
        <v>#DIV/0!</v>
      </c>
      <c r="AL23" s="142">
        <f t="shared" si="52"/>
        <v>0</v>
      </c>
      <c r="AM23" s="139" t="e">
        <f t="shared" si="53"/>
        <v>#DIV/0!</v>
      </c>
      <c r="AN23" s="144" t="e">
        <f t="shared" si="54"/>
        <v>#DIV/0!</v>
      </c>
      <c r="AO23" s="142">
        <f t="shared" si="55"/>
        <v>0</v>
      </c>
      <c r="AP23" s="142">
        <f t="shared" si="56"/>
        <v>0</v>
      </c>
      <c r="AQ23" s="139" t="e">
        <f t="shared" si="57"/>
        <v>#DIV/0!</v>
      </c>
      <c r="AR23" s="145" t="e">
        <f t="shared" si="58"/>
        <v>#DIV/0!</v>
      </c>
    </row>
    <row r="24" spans="1:44" ht="15" customHeight="1" thickTop="1" thickBot="1" x14ac:dyDescent="0.3">
      <c r="A24" s="255" t="s">
        <v>113</v>
      </c>
      <c r="B24" s="256">
        <f>SUM(B19:B23)</f>
        <v>0</v>
      </c>
      <c r="C24" s="257">
        <f>SUM(C19:C23)</f>
        <v>0</v>
      </c>
      <c r="D24" s="258">
        <f>SUM(D19:D23)</f>
        <v>0</v>
      </c>
      <c r="E24" s="259" t="e">
        <f t="shared" si="40"/>
        <v>#DIV/0!</v>
      </c>
      <c r="F24" s="260" t="e">
        <f>AC38</f>
        <v>#DIV/0!</v>
      </c>
      <c r="G24" s="260" t="e">
        <f>AE38</f>
        <v>#DIV/0!</v>
      </c>
      <c r="H24" s="261" t="e">
        <f>AG38</f>
        <v>#DIV/0!</v>
      </c>
      <c r="I24" s="262">
        <f>SUM(I19:I23)</f>
        <v>0</v>
      </c>
      <c r="J24" s="263">
        <f>SUM(J19:J23)</f>
        <v>0</v>
      </c>
      <c r="K24" s="263">
        <f>SUM(K19:K23)</f>
        <v>0</v>
      </c>
      <c r="L24" s="264" t="e">
        <f t="shared" si="41"/>
        <v>#DIV/0!</v>
      </c>
      <c r="M24" s="265" t="e">
        <f>AI38</f>
        <v>#DIV/0!</v>
      </c>
      <c r="N24" s="265" t="e">
        <f>AK38</f>
        <v>#DIV/0!</v>
      </c>
      <c r="O24" s="266" t="e">
        <f>AM38</f>
        <v>#DIV/0!</v>
      </c>
      <c r="P24" s="100"/>
      <c r="Q24" s="120"/>
      <c r="R24" s="175"/>
      <c r="S24" s="175"/>
      <c r="T24" s="175"/>
      <c r="U24" s="120"/>
      <c r="V24" s="120"/>
      <c r="W24" s="176"/>
      <c r="X24" s="175"/>
      <c r="Y24" s="175"/>
      <c r="Z24" s="175"/>
      <c r="AB24" s="267" t="s">
        <v>40</v>
      </c>
      <c r="AC24" s="268">
        <f>SUM(AC19:AC23)</f>
        <v>0</v>
      </c>
      <c r="AD24" s="268" t="s">
        <v>34</v>
      </c>
      <c r="AE24" s="268">
        <f>SUM(AE19:AE23)</f>
        <v>0</v>
      </c>
      <c r="AF24" s="268" t="s">
        <v>34</v>
      </c>
      <c r="AG24" s="269">
        <f>SUM(AG19:AG23)</f>
        <v>0</v>
      </c>
      <c r="AH24" s="270">
        <f>SUM(AH19:AH23)</f>
        <v>1126964</v>
      </c>
      <c r="AI24" s="271">
        <f>SUM(AI19:AI23)</f>
        <v>3436</v>
      </c>
      <c r="AJ24" s="272"/>
      <c r="AK24" s="272"/>
      <c r="AL24" s="271">
        <f>SUM(AL19:AL23)</f>
        <v>1127083.9999999998</v>
      </c>
      <c r="AM24" s="272"/>
      <c r="AN24" s="272"/>
      <c r="AO24" s="271">
        <f>SUM(AO19:AO23)</f>
        <v>696</v>
      </c>
      <c r="AP24" s="271">
        <f>SUM(AP19:AP23)</f>
        <v>199246</v>
      </c>
      <c r="AQ24" s="272"/>
      <c r="AR24" s="273"/>
    </row>
    <row r="25" spans="1:44" ht="15.75" thickTop="1" x14ac:dyDescent="0.25">
      <c r="AB25" s="275" t="s">
        <v>116</v>
      </c>
      <c r="AC25" s="276" t="e">
        <f>SUM(AC24/C16)</f>
        <v>#DIV/0!</v>
      </c>
      <c r="AD25" s="276"/>
      <c r="AE25" s="276" t="e">
        <f>SUM(AE24/C16)</f>
        <v>#DIV/0!</v>
      </c>
      <c r="AF25" s="276"/>
      <c r="AG25" s="277" t="e">
        <f>SUM(AG24/D16)</f>
        <v>#DIV/0!</v>
      </c>
      <c r="AH25" s="278"/>
      <c r="AI25" s="279"/>
      <c r="AJ25" s="279"/>
      <c r="AK25" s="279">
        <f>SUM(AH24/AI24)</f>
        <v>327.9871944121071</v>
      </c>
      <c r="AL25" s="279"/>
      <c r="AM25" s="279"/>
      <c r="AN25" s="279">
        <f>SUM(AL24/AI24)</f>
        <v>328.02211874272405</v>
      </c>
      <c r="AO25" s="279"/>
      <c r="AP25" s="279"/>
      <c r="AQ25" s="279"/>
      <c r="AR25" s="280">
        <f>SUM(AP24/AO24)</f>
        <v>286.27298850574715</v>
      </c>
    </row>
    <row r="26" spans="1:44" ht="15.75" thickBot="1" x14ac:dyDescent="0.3">
      <c r="AB26" s="281" t="s">
        <v>117</v>
      </c>
      <c r="AC26" s="282" t="e">
        <f>AC25/86400</f>
        <v>#DIV/0!</v>
      </c>
      <c r="AD26" s="283"/>
      <c r="AE26" s="282" t="e">
        <f>AE25/86400</f>
        <v>#DIV/0!</v>
      </c>
      <c r="AF26" s="283"/>
      <c r="AG26" s="284" t="e">
        <f>AG25/86400</f>
        <v>#DIV/0!</v>
      </c>
      <c r="AH26" s="285"/>
      <c r="AI26" s="286"/>
      <c r="AJ26" s="287"/>
      <c r="AK26" s="287">
        <f>AK25/86400</f>
        <v>3.7961480834734617E-3</v>
      </c>
      <c r="AL26" s="287"/>
      <c r="AM26" s="287"/>
      <c r="AN26" s="287">
        <f>AN25/86400</f>
        <v>3.7965523002630097E-3</v>
      </c>
      <c r="AO26" s="287"/>
      <c r="AP26" s="287"/>
      <c r="AQ26" s="287"/>
      <c r="AR26" s="288">
        <f>AR25/86400</f>
        <v>3.3133447743720736E-3</v>
      </c>
    </row>
    <row r="27" spans="1:44" ht="15.75" thickTop="1" x14ac:dyDescent="0.25"/>
    <row r="29" spans="1:44" ht="15.75" thickBot="1" x14ac:dyDescent="0.3"/>
    <row r="30" spans="1:44" ht="46.5" thickTop="1" thickBot="1" x14ac:dyDescent="0.3">
      <c r="AB30" s="289" t="s">
        <v>87</v>
      </c>
      <c r="AC30" s="290" t="s">
        <v>93</v>
      </c>
      <c r="AD30" s="290" t="s">
        <v>88</v>
      </c>
      <c r="AE30" s="290" t="s">
        <v>94</v>
      </c>
      <c r="AF30" s="290" t="s">
        <v>89</v>
      </c>
      <c r="AG30" s="291" t="s">
        <v>95</v>
      </c>
      <c r="AH30" s="292" t="s">
        <v>87</v>
      </c>
      <c r="AI30" s="229" t="s">
        <v>93</v>
      </c>
      <c r="AJ30" s="229" t="s">
        <v>88</v>
      </c>
      <c r="AK30" s="229" t="s">
        <v>94</v>
      </c>
      <c r="AL30" s="229" t="s">
        <v>89</v>
      </c>
      <c r="AM30" s="231" t="s">
        <v>95</v>
      </c>
    </row>
    <row r="31" spans="1:44" ht="15.75" thickTop="1" x14ac:dyDescent="0.25">
      <c r="AB31" s="111">
        <f>F19*86400</f>
        <v>0</v>
      </c>
      <c r="AC31" s="109">
        <f>SUM(AB31*C19)</f>
        <v>0</v>
      </c>
      <c r="AD31" s="112">
        <f>G19*86400</f>
        <v>0</v>
      </c>
      <c r="AE31" s="109">
        <f>SUM(AD31*C19)</f>
        <v>0</v>
      </c>
      <c r="AF31" s="112">
        <f>H19*86400</f>
        <v>0</v>
      </c>
      <c r="AG31" s="110">
        <f>SUM(AF31*D19)</f>
        <v>0</v>
      </c>
      <c r="AH31" s="111">
        <f>M19*86400</f>
        <v>0</v>
      </c>
      <c r="AI31" s="109">
        <f>SUM(AH31*J19)</f>
        <v>0</v>
      </c>
      <c r="AJ31" s="112">
        <f>N19*86400</f>
        <v>0</v>
      </c>
      <c r="AK31" s="109">
        <f>SUM(AJ31*J19)</f>
        <v>0</v>
      </c>
      <c r="AL31" s="112">
        <f>O19*86400</f>
        <v>0</v>
      </c>
      <c r="AM31" s="110">
        <f>SUM(AL31*K19)</f>
        <v>0</v>
      </c>
    </row>
    <row r="32" spans="1:44" x14ac:dyDescent="0.25">
      <c r="AB32" s="125">
        <f t="shared" ref="AB32:AB35" si="59">F20*86400</f>
        <v>0</v>
      </c>
      <c r="AC32" s="34">
        <f t="shared" ref="AC32:AC35" si="60">SUM(AB32*C20)</f>
        <v>0</v>
      </c>
      <c r="AD32" s="22">
        <f t="shared" ref="AD32:AD35" si="61">G20*86400</f>
        <v>0</v>
      </c>
      <c r="AE32" s="34">
        <f t="shared" ref="AE32:AE35" si="62">SUM(AD32*C20)</f>
        <v>0</v>
      </c>
      <c r="AF32" s="22">
        <f t="shared" ref="AF32:AF35" si="63">H20*86400</f>
        <v>0</v>
      </c>
      <c r="AG32" s="124">
        <f t="shared" ref="AG32:AG35" si="64">SUM(AF32*D20)</f>
        <v>0</v>
      </c>
      <c r="AH32" s="125">
        <f t="shared" ref="AH32:AH35" si="65">M20*86400</f>
        <v>0</v>
      </c>
      <c r="AI32" s="34">
        <f t="shared" ref="AI32:AI35" si="66">SUM(AH32*J20)</f>
        <v>0</v>
      </c>
      <c r="AJ32" s="22">
        <f t="shared" ref="AJ32:AJ35" si="67">N20*86400</f>
        <v>0</v>
      </c>
      <c r="AK32" s="34">
        <f t="shared" ref="AK32:AK35" si="68">SUM(AJ32*J20)</f>
        <v>0</v>
      </c>
      <c r="AL32" s="22">
        <f t="shared" ref="AL32:AL35" si="69">O20*86400</f>
        <v>0</v>
      </c>
      <c r="AM32" s="124">
        <f t="shared" ref="AM32:AM35" si="70">SUM(AL32*K20)</f>
        <v>0</v>
      </c>
    </row>
    <row r="33" spans="28:39" x14ac:dyDescent="0.25">
      <c r="AB33" s="125">
        <f t="shared" si="59"/>
        <v>0</v>
      </c>
      <c r="AC33" s="34">
        <f t="shared" si="60"/>
        <v>0</v>
      </c>
      <c r="AD33" s="22">
        <f t="shared" si="61"/>
        <v>0</v>
      </c>
      <c r="AE33" s="34">
        <f t="shared" si="62"/>
        <v>0</v>
      </c>
      <c r="AF33" s="22">
        <f t="shared" si="63"/>
        <v>0</v>
      </c>
      <c r="AG33" s="124">
        <f t="shared" si="64"/>
        <v>0</v>
      </c>
      <c r="AH33" s="125">
        <f t="shared" si="65"/>
        <v>0</v>
      </c>
      <c r="AI33" s="34">
        <f t="shared" si="66"/>
        <v>0</v>
      </c>
      <c r="AJ33" s="22">
        <f t="shared" si="67"/>
        <v>0</v>
      </c>
      <c r="AK33" s="34">
        <f t="shared" si="68"/>
        <v>0</v>
      </c>
      <c r="AL33" s="22">
        <f t="shared" si="69"/>
        <v>0</v>
      </c>
      <c r="AM33" s="124">
        <f t="shared" si="70"/>
        <v>0</v>
      </c>
    </row>
    <row r="34" spans="28:39" x14ac:dyDescent="0.25">
      <c r="AB34" s="125">
        <f t="shared" si="59"/>
        <v>0</v>
      </c>
      <c r="AC34" s="34">
        <f t="shared" si="60"/>
        <v>0</v>
      </c>
      <c r="AD34" s="22">
        <f t="shared" si="61"/>
        <v>0</v>
      </c>
      <c r="AE34" s="34">
        <f t="shared" si="62"/>
        <v>0</v>
      </c>
      <c r="AF34" s="22">
        <f t="shared" si="63"/>
        <v>0</v>
      </c>
      <c r="AG34" s="124">
        <f t="shared" si="64"/>
        <v>0</v>
      </c>
      <c r="AH34" s="125">
        <f t="shared" si="65"/>
        <v>0</v>
      </c>
      <c r="AI34" s="34">
        <f t="shared" si="66"/>
        <v>0</v>
      </c>
      <c r="AJ34" s="22">
        <f t="shared" si="67"/>
        <v>0</v>
      </c>
      <c r="AK34" s="34">
        <f t="shared" si="68"/>
        <v>0</v>
      </c>
      <c r="AL34" s="22">
        <f t="shared" si="69"/>
        <v>0</v>
      </c>
      <c r="AM34" s="124">
        <f t="shared" si="70"/>
        <v>0</v>
      </c>
    </row>
    <row r="35" spans="28:39" ht="15.75" thickBot="1" x14ac:dyDescent="0.3">
      <c r="AB35" s="141">
        <f t="shared" si="59"/>
        <v>0</v>
      </c>
      <c r="AC35" s="139">
        <f t="shared" si="60"/>
        <v>0</v>
      </c>
      <c r="AD35" s="142">
        <f t="shared" si="61"/>
        <v>0</v>
      </c>
      <c r="AE35" s="139">
        <f t="shared" si="62"/>
        <v>0</v>
      </c>
      <c r="AF35" s="142">
        <f t="shared" si="63"/>
        <v>0</v>
      </c>
      <c r="AG35" s="140">
        <f t="shared" si="64"/>
        <v>0</v>
      </c>
      <c r="AH35" s="141">
        <f t="shared" si="65"/>
        <v>0</v>
      </c>
      <c r="AI35" s="139">
        <f t="shared" si="66"/>
        <v>0</v>
      </c>
      <c r="AJ35" s="142">
        <f t="shared" si="67"/>
        <v>0</v>
      </c>
      <c r="AK35" s="139">
        <f t="shared" si="68"/>
        <v>0</v>
      </c>
      <c r="AL35" s="142">
        <f t="shared" si="69"/>
        <v>0</v>
      </c>
      <c r="AM35" s="140">
        <f t="shared" si="70"/>
        <v>0</v>
      </c>
    </row>
    <row r="36" spans="28:39" ht="15.75" thickTop="1" x14ac:dyDescent="0.25">
      <c r="AB36" s="293" t="s">
        <v>40</v>
      </c>
      <c r="AC36" s="294">
        <f>SUM(AC31:AC35)</f>
        <v>0</v>
      </c>
      <c r="AD36" s="294" t="s">
        <v>34</v>
      </c>
      <c r="AE36" s="294">
        <f>SUM(AE31:AE35)</f>
        <v>0</v>
      </c>
      <c r="AF36" s="294" t="s">
        <v>34</v>
      </c>
      <c r="AG36" s="295">
        <f>SUM(AG31:AG35)</f>
        <v>0</v>
      </c>
      <c r="AH36" s="296"/>
      <c r="AI36" s="297">
        <f>SUM(AI31:AI35)</f>
        <v>0</v>
      </c>
      <c r="AJ36" s="297"/>
      <c r="AK36" s="297">
        <f>SUM(AK31:AK35)</f>
        <v>0</v>
      </c>
      <c r="AL36" s="297"/>
      <c r="AM36" s="297">
        <f>SUM(AM31:AM35)</f>
        <v>0</v>
      </c>
    </row>
    <row r="37" spans="28:39" x14ac:dyDescent="0.25">
      <c r="AB37" s="298" t="s">
        <v>116</v>
      </c>
      <c r="AC37" s="299" t="e">
        <f>SUM(AC36/C24)</f>
        <v>#DIV/0!</v>
      </c>
      <c r="AD37" s="299"/>
      <c r="AE37" s="299" t="e">
        <f>SUM(AE36/C24)</f>
        <v>#DIV/0!</v>
      </c>
      <c r="AF37" s="299"/>
      <c r="AG37" s="300" t="e">
        <f>SUM(AG36/D24)</f>
        <v>#DIV/0!</v>
      </c>
      <c r="AH37" s="301"/>
      <c r="AI37" s="302" t="e">
        <f>SUM(AI36/J24)</f>
        <v>#DIV/0!</v>
      </c>
      <c r="AJ37" s="302"/>
      <c r="AK37" s="302" t="e">
        <f>SUM(AK36/J24)</f>
        <v>#DIV/0!</v>
      </c>
      <c r="AL37" s="302"/>
      <c r="AM37" s="303" t="e">
        <f>SUM(AM36/K24)</f>
        <v>#DIV/0!</v>
      </c>
    </row>
    <row r="38" spans="28:39" ht="15.75" thickBot="1" x14ac:dyDescent="0.3">
      <c r="AB38" s="304" t="s">
        <v>117</v>
      </c>
      <c r="AC38" s="305" t="e">
        <f>AC37/86400</f>
        <v>#DIV/0!</v>
      </c>
      <c r="AD38" s="306"/>
      <c r="AE38" s="305" t="e">
        <f>AE37/86400</f>
        <v>#DIV/0!</v>
      </c>
      <c r="AF38" s="306"/>
      <c r="AG38" s="307" t="e">
        <f>AG37/86400</f>
        <v>#DIV/0!</v>
      </c>
      <c r="AH38" s="308"/>
      <c r="AI38" s="309" t="e">
        <f>AI37/86400</f>
        <v>#DIV/0!</v>
      </c>
      <c r="AJ38" s="309"/>
      <c r="AK38" s="309" t="e">
        <f>AK37/86400</f>
        <v>#DIV/0!</v>
      </c>
      <c r="AL38" s="309"/>
      <c r="AM38" s="310" t="e">
        <f>AM37/86400</f>
        <v>#DIV/0!</v>
      </c>
    </row>
    <row r="39" spans="28:39" ht="15.75" thickTop="1" x14ac:dyDescent="0.25"/>
  </sheetData>
  <mergeCells count="8">
    <mergeCell ref="Q18:T18"/>
    <mergeCell ref="B1:H1"/>
    <mergeCell ref="I1:O1"/>
    <mergeCell ref="R1:X1"/>
    <mergeCell ref="B9:H9"/>
    <mergeCell ref="I9:O9"/>
    <mergeCell ref="B17:H17"/>
    <mergeCell ref="I17:O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E48" sqref="E48"/>
    </sheetView>
  </sheetViews>
  <sheetFormatPr defaultRowHeight="15" x14ac:dyDescent="0.25"/>
  <cols>
    <col min="1" max="1" width="35.28515625" customWidth="1"/>
    <col min="2" max="2" width="18.7109375" customWidth="1"/>
    <col min="3" max="3" width="19.140625" customWidth="1"/>
    <col min="4" max="5" width="13.28515625" customWidth="1"/>
    <col min="6" max="6" width="13" customWidth="1"/>
    <col min="7" max="7" width="13.85546875" customWidth="1"/>
    <col min="8" max="8" width="13.28515625" customWidth="1"/>
    <col min="9" max="9" width="12.140625" customWidth="1"/>
    <col min="10" max="10" width="13.28515625" customWidth="1"/>
    <col min="11" max="11" width="11.7109375" customWidth="1"/>
    <col min="12" max="12" width="11.5703125" customWidth="1"/>
    <col min="14" max="14" width="10.28515625" customWidth="1"/>
    <col min="15" max="15" width="11.5703125" customWidth="1"/>
    <col min="16" max="16" width="11.42578125" customWidth="1"/>
  </cols>
  <sheetData>
    <row r="1" spans="1:16" ht="72" x14ac:dyDescent="0.3">
      <c r="A1" s="40" t="s">
        <v>78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121</v>
      </c>
      <c r="H1" s="41" t="s">
        <v>7</v>
      </c>
      <c r="I1" s="32" t="s">
        <v>8</v>
      </c>
      <c r="J1" s="32" t="s">
        <v>9</v>
      </c>
      <c r="K1" s="32" t="s">
        <v>10</v>
      </c>
      <c r="L1" s="41" t="s">
        <v>11</v>
      </c>
      <c r="M1" s="41" t="s">
        <v>12</v>
      </c>
      <c r="N1" s="41" t="s">
        <v>13</v>
      </c>
      <c r="O1" s="41" t="s">
        <v>14</v>
      </c>
    </row>
    <row r="2" spans="1:16" ht="14.45" x14ac:dyDescent="0.3">
      <c r="A2" s="33" t="s">
        <v>43</v>
      </c>
      <c r="B2" s="36">
        <v>43038</v>
      </c>
      <c r="C2" s="34">
        <v>19832</v>
      </c>
      <c r="D2" s="35">
        <v>0.46080208188112831</v>
      </c>
      <c r="E2" s="35">
        <v>0.53919791811887174</v>
      </c>
      <c r="F2" s="36">
        <v>23206</v>
      </c>
      <c r="G2" s="36">
        <v>12340</v>
      </c>
      <c r="H2" s="34">
        <v>1157</v>
      </c>
      <c r="I2" s="34">
        <v>2365</v>
      </c>
      <c r="J2" s="34">
        <v>3949</v>
      </c>
      <c r="K2" s="36">
        <v>23206</v>
      </c>
      <c r="L2" s="38">
        <v>2.0023148148148148E-3</v>
      </c>
      <c r="M2" s="37">
        <v>9.0740740740740729E-3</v>
      </c>
      <c r="N2" s="45">
        <v>8.0555555555555554E-3</v>
      </c>
      <c r="O2" s="37">
        <v>1.8090277777777778E-2</v>
      </c>
    </row>
    <row r="3" spans="1:16" ht="14.45" x14ac:dyDescent="0.3">
      <c r="A3" s="33" t="s">
        <v>44</v>
      </c>
      <c r="B3" s="36">
        <v>26986</v>
      </c>
      <c r="C3" s="34">
        <v>22091</v>
      </c>
      <c r="D3" s="35">
        <v>0.81860964944786185</v>
      </c>
      <c r="E3" s="35">
        <v>0.18139035055213815</v>
      </c>
      <c r="F3" s="36">
        <v>4895</v>
      </c>
      <c r="G3" s="36">
        <v>9969</v>
      </c>
      <c r="H3" s="34">
        <v>1426</v>
      </c>
      <c r="I3" s="34">
        <v>528</v>
      </c>
      <c r="J3" s="34">
        <v>795</v>
      </c>
      <c r="K3" s="36">
        <v>4895</v>
      </c>
      <c r="L3" s="37">
        <v>1.8171296296296297E-3</v>
      </c>
      <c r="M3" s="37">
        <v>9.4907407407407406E-3</v>
      </c>
      <c r="N3" s="38">
        <v>8.4722222222222213E-3</v>
      </c>
      <c r="O3" s="38">
        <v>3.5763888888888894E-3</v>
      </c>
    </row>
    <row r="4" spans="1:16" ht="14.45" x14ac:dyDescent="0.3">
      <c r="A4" s="33" t="s">
        <v>45</v>
      </c>
      <c r="B4" s="36">
        <v>23454</v>
      </c>
      <c r="C4" s="34">
        <v>22433</v>
      </c>
      <c r="D4" s="35">
        <v>0.95646797987550103</v>
      </c>
      <c r="E4" s="35">
        <v>4.353202012449902E-2</v>
      </c>
      <c r="F4" s="36">
        <v>1021</v>
      </c>
      <c r="G4" s="36">
        <v>9981</v>
      </c>
      <c r="H4" s="34">
        <v>1361</v>
      </c>
      <c r="I4" s="34">
        <v>219</v>
      </c>
      <c r="J4" s="34">
        <v>314</v>
      </c>
      <c r="K4" s="36">
        <v>1021</v>
      </c>
      <c r="L4" s="37">
        <v>1.8287037037037037E-3</v>
      </c>
      <c r="M4" s="37">
        <v>9.0972222222222218E-3</v>
      </c>
      <c r="N4" s="37">
        <v>3.2754629629629631E-3</v>
      </c>
      <c r="O4" s="37">
        <v>8.564814814814815E-4</v>
      </c>
    </row>
    <row r="5" spans="1:16" ht="14.45" x14ac:dyDescent="0.3">
      <c r="A5" s="46" t="s">
        <v>39</v>
      </c>
      <c r="B5" s="6">
        <f>SUM(B2:B4)</f>
        <v>93478</v>
      </c>
      <c r="C5" s="36">
        <f>SUM(C2:C4)</f>
        <v>64356</v>
      </c>
      <c r="D5" s="35">
        <f>SUM(C5/B5)</f>
        <v>0.68846145617150556</v>
      </c>
      <c r="E5" s="35">
        <f>SUM(F5/B5)</f>
        <v>0.31153854382849439</v>
      </c>
      <c r="F5" s="36">
        <f t="shared" ref="F5:K5" si="0">SUM(F2:F4)</f>
        <v>29122</v>
      </c>
      <c r="G5" s="36">
        <f t="shared" si="0"/>
        <v>32290</v>
      </c>
      <c r="H5" s="36">
        <f t="shared" si="0"/>
        <v>3944</v>
      </c>
      <c r="I5" s="36">
        <f t="shared" si="0"/>
        <v>3112</v>
      </c>
      <c r="J5" s="36">
        <f t="shared" si="0"/>
        <v>5058</v>
      </c>
      <c r="K5" s="36">
        <f t="shared" si="0"/>
        <v>29122</v>
      </c>
      <c r="L5" s="38">
        <v>1.9444444444444442E-3</v>
      </c>
      <c r="M5" s="37">
        <f>AVERAGE(M2:M4)</f>
        <v>9.2206790123456773E-3</v>
      </c>
      <c r="N5" s="37">
        <f t="shared" ref="N5:O5" si="1">AVERAGE(N2:N4)</f>
        <v>6.6010802469135795E-3</v>
      </c>
      <c r="O5" s="37">
        <f t="shared" si="1"/>
        <v>7.5077160493827169E-3</v>
      </c>
    </row>
    <row r="7" spans="1:16" s="31" customFormat="1" ht="63.75" x14ac:dyDescent="0.25">
      <c r="A7" s="40" t="s">
        <v>79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</row>
    <row r="8" spans="1:16" s="31" customFormat="1" x14ac:dyDescent="0.25">
      <c r="A8" s="33" t="s">
        <v>43</v>
      </c>
      <c r="B8" s="36">
        <v>16893</v>
      </c>
      <c r="C8" s="34">
        <v>15854</v>
      </c>
      <c r="D8" s="35">
        <v>0.93849523471260288</v>
      </c>
      <c r="E8" s="35">
        <v>4.8304031255549634E-2</v>
      </c>
      <c r="F8" s="36">
        <v>816</v>
      </c>
      <c r="G8" s="34"/>
      <c r="H8" s="34"/>
      <c r="I8" s="36">
        <v>816</v>
      </c>
      <c r="J8" s="37">
        <v>4.1435185185185186E-3</v>
      </c>
      <c r="K8" s="45">
        <v>2.7662037037037034E-3</v>
      </c>
      <c r="L8" s="37">
        <v>1.3310185185185185E-3</v>
      </c>
    </row>
    <row r="9" spans="1:16" s="31" customFormat="1" x14ac:dyDescent="0.25">
      <c r="A9" s="33" t="s">
        <v>44</v>
      </c>
      <c r="B9" s="36">
        <v>24530</v>
      </c>
      <c r="C9" s="34">
        <v>24230</v>
      </c>
      <c r="D9" s="35">
        <v>0.98777007745617607</v>
      </c>
      <c r="E9" s="35">
        <v>1.2229922543823889E-2</v>
      </c>
      <c r="F9" s="36">
        <v>300</v>
      </c>
      <c r="G9" s="34"/>
      <c r="H9" s="34"/>
      <c r="I9" s="36">
        <v>300</v>
      </c>
      <c r="J9" s="37">
        <v>3.6689814814814814E-3</v>
      </c>
      <c r="K9" s="38">
        <v>1.5046296296296294E-3</v>
      </c>
      <c r="L9" s="38">
        <v>4.0509259259259258E-4</v>
      </c>
    </row>
    <row r="10" spans="1:16" s="31" customFormat="1" x14ac:dyDescent="0.25">
      <c r="A10" s="33" t="s">
        <v>45</v>
      </c>
      <c r="B10" s="36">
        <v>25227</v>
      </c>
      <c r="C10" s="34">
        <v>24577</v>
      </c>
      <c r="D10" s="35">
        <v>0.97423395568240378</v>
      </c>
      <c r="E10" s="35">
        <v>2.5766044317596225E-2</v>
      </c>
      <c r="F10" s="36">
        <v>650</v>
      </c>
      <c r="G10" s="34"/>
      <c r="H10" s="34"/>
      <c r="I10" s="36">
        <v>650</v>
      </c>
      <c r="J10" s="37">
        <v>3.3564814814814811E-3</v>
      </c>
      <c r="K10" s="37">
        <v>1.5972222222222221E-3</v>
      </c>
      <c r="L10" s="37">
        <v>7.0561304682637634E-4</v>
      </c>
    </row>
    <row r="11" spans="1:16" x14ac:dyDescent="0.25">
      <c r="A11" s="46" t="s">
        <v>39</v>
      </c>
      <c r="B11" s="36">
        <f>SUM(B8:B10)</f>
        <v>66650</v>
      </c>
      <c r="C11" s="36">
        <f>SUM(C8:C10)</f>
        <v>64661</v>
      </c>
      <c r="D11" s="35">
        <f>SUM(C11/B11)</f>
        <v>0.97015753938484617</v>
      </c>
      <c r="E11" s="35">
        <f>SUM(F11/B11)</f>
        <v>2.6496624156039011E-2</v>
      </c>
      <c r="F11" s="36">
        <f t="shared" ref="F11:I11" si="2">SUM(F8:F10)</f>
        <v>1766</v>
      </c>
      <c r="G11" s="36">
        <f t="shared" si="2"/>
        <v>0</v>
      </c>
      <c r="H11" s="36">
        <f t="shared" si="2"/>
        <v>0</v>
      </c>
      <c r="I11" s="36">
        <f t="shared" si="2"/>
        <v>1766</v>
      </c>
      <c r="J11" s="37">
        <v>3.8657407407407408E-3</v>
      </c>
      <c r="K11" s="37">
        <v>2.4305555555555556E-3</v>
      </c>
      <c r="L11" s="37">
        <v>7.8703703703703705E-4</v>
      </c>
    </row>
    <row r="12" spans="1:16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25">
      <c r="P16" s="31"/>
    </row>
    <row r="17" spans="1:16" x14ac:dyDescent="0.25">
      <c r="A17" s="44"/>
      <c r="B17" s="47">
        <v>43117</v>
      </c>
      <c r="C17" s="47">
        <v>43148</v>
      </c>
      <c r="D17" s="47">
        <v>43176</v>
      </c>
      <c r="E17" s="48" t="s">
        <v>40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25">
      <c r="A18" s="43" t="s">
        <v>125</v>
      </c>
      <c r="B18" s="331">
        <v>12340</v>
      </c>
      <c r="C18" s="331">
        <v>9969</v>
      </c>
      <c r="D18" s="333">
        <v>9981</v>
      </c>
      <c r="E18" s="340">
        <f>SUM(B18:D18)</f>
        <v>32290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5">
      <c r="A19" s="33" t="s">
        <v>126</v>
      </c>
      <c r="B19" s="332"/>
      <c r="C19" s="332"/>
      <c r="D19" s="334"/>
      <c r="E19" s="334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25">
      <c r="A20" s="33" t="s">
        <v>19</v>
      </c>
      <c r="B20" s="42">
        <v>10848</v>
      </c>
      <c r="C20" s="42">
        <v>3572</v>
      </c>
      <c r="D20" s="313">
        <v>3178</v>
      </c>
      <c r="E20" s="34">
        <f t="shared" ref="E20:E32" si="3">SUM(B20:D20)</f>
        <v>17598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25">
      <c r="A21" s="33" t="s">
        <v>20</v>
      </c>
      <c r="B21" s="42">
        <v>1207</v>
      </c>
      <c r="C21" s="42">
        <v>476</v>
      </c>
      <c r="D21" s="42">
        <v>450</v>
      </c>
      <c r="E21" s="34">
        <f t="shared" si="3"/>
        <v>2133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6" x14ac:dyDescent="0.25">
      <c r="A22" s="33" t="s">
        <v>21</v>
      </c>
      <c r="B22" s="42">
        <v>7039</v>
      </c>
      <c r="C22" s="42">
        <v>3572</v>
      </c>
      <c r="D22" s="42">
        <v>3687</v>
      </c>
      <c r="E22" s="34">
        <f t="shared" si="3"/>
        <v>14298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6" x14ac:dyDescent="0.25">
      <c r="A23" s="33" t="s">
        <v>22</v>
      </c>
      <c r="B23" s="42">
        <v>621</v>
      </c>
      <c r="C23" s="42">
        <v>357</v>
      </c>
      <c r="D23" s="42">
        <v>354</v>
      </c>
      <c r="E23" s="34">
        <f t="shared" si="3"/>
        <v>1332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6" x14ac:dyDescent="0.25">
      <c r="A24" s="33" t="s">
        <v>23</v>
      </c>
      <c r="B24" s="42">
        <v>6811</v>
      </c>
      <c r="C24" s="42">
        <v>4654</v>
      </c>
      <c r="D24" s="42">
        <v>4507</v>
      </c>
      <c r="E24" s="34">
        <f t="shared" si="3"/>
        <v>15972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6" x14ac:dyDescent="0.25">
      <c r="A25" s="33" t="s">
        <v>24</v>
      </c>
      <c r="B25" s="42">
        <v>541</v>
      </c>
      <c r="C25" s="42">
        <v>496</v>
      </c>
      <c r="D25" s="42">
        <v>424</v>
      </c>
      <c r="E25" s="34">
        <f t="shared" si="3"/>
        <v>1461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6" x14ac:dyDescent="0.25">
      <c r="A26" s="43" t="s">
        <v>130</v>
      </c>
      <c r="B26" s="342">
        <v>3073</v>
      </c>
      <c r="C26" s="342">
        <v>14974</v>
      </c>
      <c r="D26" s="342">
        <v>9273</v>
      </c>
      <c r="E26" s="340">
        <f t="shared" si="3"/>
        <v>27320</v>
      </c>
    </row>
    <row r="27" spans="1:16" x14ac:dyDescent="0.25">
      <c r="A27" s="43" t="s">
        <v>131</v>
      </c>
      <c r="B27" s="334"/>
      <c r="C27" s="334"/>
      <c r="D27" s="334"/>
      <c r="E27" s="334"/>
    </row>
    <row r="28" spans="1:16" x14ac:dyDescent="0.25">
      <c r="A28" s="43" t="s">
        <v>27</v>
      </c>
      <c r="B28" s="8">
        <v>8297</v>
      </c>
      <c r="C28" s="8">
        <v>721</v>
      </c>
      <c r="D28" s="8">
        <v>314</v>
      </c>
      <c r="E28" s="34">
        <f t="shared" si="3"/>
        <v>9332</v>
      </c>
    </row>
    <row r="29" spans="1:16" x14ac:dyDescent="0.25">
      <c r="A29" s="43" t="s">
        <v>28</v>
      </c>
      <c r="B29" s="8">
        <v>636</v>
      </c>
      <c r="C29" s="8">
        <v>32</v>
      </c>
      <c r="D29" s="8">
        <v>10</v>
      </c>
      <c r="E29" s="34">
        <f t="shared" si="3"/>
        <v>678</v>
      </c>
    </row>
    <row r="30" spans="1:16" x14ac:dyDescent="0.25">
      <c r="A30" s="43" t="s">
        <v>42</v>
      </c>
      <c r="B30" s="8">
        <v>4081</v>
      </c>
      <c r="C30" s="8">
        <v>395</v>
      </c>
      <c r="D30" s="8">
        <v>108</v>
      </c>
      <c r="E30" s="34">
        <f t="shared" si="3"/>
        <v>4584</v>
      </c>
    </row>
    <row r="31" spans="1:16" x14ac:dyDescent="0.25">
      <c r="A31" s="43" t="s">
        <v>66</v>
      </c>
      <c r="B31" s="8">
        <v>6336</v>
      </c>
      <c r="C31" s="8">
        <v>11378</v>
      </c>
      <c r="D31" s="8">
        <v>9778</v>
      </c>
      <c r="E31" s="34">
        <f t="shared" si="3"/>
        <v>27492</v>
      </c>
    </row>
    <row r="32" spans="1:16" x14ac:dyDescent="0.25">
      <c r="A32" s="43" t="s">
        <v>67</v>
      </c>
      <c r="B32" s="8">
        <v>437</v>
      </c>
      <c r="C32" s="8">
        <v>657</v>
      </c>
      <c r="D32" s="8">
        <v>640</v>
      </c>
      <c r="E32" s="34">
        <f t="shared" si="3"/>
        <v>1734</v>
      </c>
    </row>
    <row r="33" spans="1:5" x14ac:dyDescent="0.25">
      <c r="A33" s="60"/>
      <c r="B33" s="8"/>
      <c r="C33" s="8"/>
      <c r="D33" s="8"/>
      <c r="E33" s="34"/>
    </row>
    <row r="34" spans="1:5" x14ac:dyDescent="0.25">
      <c r="A34" s="61" t="s">
        <v>57</v>
      </c>
      <c r="B34" s="62"/>
      <c r="C34" s="62"/>
      <c r="D34" s="62"/>
      <c r="E34" s="62"/>
    </row>
    <row r="35" spans="1:5" x14ac:dyDescent="0.25">
      <c r="A35" s="67" t="s">
        <v>58</v>
      </c>
      <c r="B35" s="68">
        <v>904</v>
      </c>
      <c r="C35" s="68">
        <v>8197</v>
      </c>
      <c r="D35" s="68">
        <v>909</v>
      </c>
      <c r="E35" s="34">
        <f t="shared" ref="E35:E46" si="4">SUM(B35:D35)</f>
        <v>10010</v>
      </c>
    </row>
    <row r="36" spans="1:5" x14ac:dyDescent="0.25">
      <c r="A36" s="43" t="s">
        <v>59</v>
      </c>
      <c r="B36" s="8">
        <v>42</v>
      </c>
      <c r="C36" s="8">
        <v>798</v>
      </c>
      <c r="D36" s="8">
        <v>46</v>
      </c>
      <c r="E36" s="34">
        <f t="shared" si="4"/>
        <v>886</v>
      </c>
    </row>
    <row r="37" spans="1:5" x14ac:dyDescent="0.25">
      <c r="A37" s="43" t="s">
        <v>60</v>
      </c>
      <c r="B37" s="8">
        <v>3259</v>
      </c>
      <c r="C37" s="8">
        <v>4601</v>
      </c>
      <c r="D37" s="8">
        <v>3276</v>
      </c>
      <c r="E37" s="34">
        <f t="shared" si="4"/>
        <v>11136</v>
      </c>
    </row>
    <row r="38" spans="1:5" x14ac:dyDescent="0.25">
      <c r="A38" s="43" t="s">
        <v>61</v>
      </c>
      <c r="B38" s="8">
        <v>321</v>
      </c>
      <c r="C38" s="8">
        <v>433</v>
      </c>
      <c r="D38" s="8">
        <v>316</v>
      </c>
      <c r="E38" s="34">
        <f t="shared" si="4"/>
        <v>1070</v>
      </c>
    </row>
    <row r="39" spans="1:5" x14ac:dyDescent="0.25">
      <c r="A39" s="43" t="s">
        <v>62</v>
      </c>
      <c r="B39" s="8">
        <v>4222</v>
      </c>
      <c r="C39" s="8">
        <v>6441</v>
      </c>
      <c r="D39" s="8">
        <v>4226</v>
      </c>
      <c r="E39" s="34">
        <f t="shared" si="4"/>
        <v>14889</v>
      </c>
    </row>
    <row r="40" spans="1:5" x14ac:dyDescent="0.25">
      <c r="A40" s="43" t="s">
        <v>63</v>
      </c>
      <c r="B40" s="8">
        <v>262</v>
      </c>
      <c r="C40" s="8">
        <v>532</v>
      </c>
      <c r="D40" s="8">
        <v>266</v>
      </c>
      <c r="E40" s="34">
        <f t="shared" si="4"/>
        <v>1060</v>
      </c>
    </row>
    <row r="41" spans="1:5" x14ac:dyDescent="0.25">
      <c r="A41" s="43" t="s">
        <v>27</v>
      </c>
      <c r="B41" s="8">
        <v>5671</v>
      </c>
      <c r="C41" s="8">
        <v>8197</v>
      </c>
      <c r="D41" s="8">
        <v>5628</v>
      </c>
      <c r="E41" s="34">
        <f t="shared" si="4"/>
        <v>19496</v>
      </c>
    </row>
    <row r="42" spans="1:5" x14ac:dyDescent="0.25">
      <c r="A42" s="43" t="s">
        <v>28</v>
      </c>
      <c r="B42" s="8">
        <v>522</v>
      </c>
      <c r="C42" s="8">
        <v>798</v>
      </c>
      <c r="D42" s="8">
        <v>526</v>
      </c>
      <c r="E42" s="34">
        <f t="shared" si="4"/>
        <v>1846</v>
      </c>
    </row>
    <row r="43" spans="1:5" x14ac:dyDescent="0.25">
      <c r="A43" s="43" t="s">
        <v>64</v>
      </c>
      <c r="B43" s="8">
        <v>573</v>
      </c>
      <c r="C43" s="8">
        <v>1016</v>
      </c>
      <c r="D43" s="8">
        <v>578</v>
      </c>
      <c r="E43" s="34">
        <f t="shared" si="4"/>
        <v>2167</v>
      </c>
    </row>
    <row r="44" spans="1:5" x14ac:dyDescent="0.25">
      <c r="A44" s="43" t="s">
        <v>65</v>
      </c>
      <c r="B44" s="8">
        <v>46</v>
      </c>
      <c r="C44" s="8">
        <v>85</v>
      </c>
      <c r="D44" s="8">
        <v>50</v>
      </c>
      <c r="E44" s="34">
        <f t="shared" si="4"/>
        <v>181</v>
      </c>
    </row>
    <row r="45" spans="1:5" x14ac:dyDescent="0.25">
      <c r="A45" s="43" t="s">
        <v>25</v>
      </c>
      <c r="B45" s="8">
        <v>1056</v>
      </c>
      <c r="C45" s="8">
        <v>1325</v>
      </c>
      <c r="D45" s="8">
        <v>1060</v>
      </c>
      <c r="E45" s="34">
        <f t="shared" si="4"/>
        <v>3441</v>
      </c>
    </row>
    <row r="46" spans="1:5" x14ac:dyDescent="0.25">
      <c r="A46" s="43" t="s">
        <v>26</v>
      </c>
      <c r="B46" s="8">
        <v>69</v>
      </c>
      <c r="C46" s="8">
        <v>88</v>
      </c>
      <c r="D46" s="8">
        <v>71</v>
      </c>
      <c r="E46" s="34">
        <f t="shared" si="4"/>
        <v>228</v>
      </c>
    </row>
    <row r="47" spans="1:5" x14ac:dyDescent="0.25">
      <c r="A47" s="34"/>
      <c r="B47" s="42"/>
      <c r="C47" s="42"/>
      <c r="D47" s="42"/>
      <c r="E47" s="34"/>
    </row>
    <row r="48" spans="1:5" x14ac:dyDescent="0.25">
      <c r="A48" s="39" t="s">
        <v>29</v>
      </c>
      <c r="B48" s="34">
        <f>SUM(B18:B46)</f>
        <v>79214</v>
      </c>
      <c r="C48" s="34">
        <f t="shared" ref="C48:D48" si="5">SUM(C18:C46)</f>
        <v>83764</v>
      </c>
      <c r="D48" s="34">
        <f t="shared" si="5"/>
        <v>59656</v>
      </c>
      <c r="E48" s="34">
        <f t="shared" ref="E48" si="6">SUM(E18:E46)</f>
        <v>222634</v>
      </c>
    </row>
  </sheetData>
  <mergeCells count="8">
    <mergeCell ref="B18:B19"/>
    <mergeCell ref="C18:C19"/>
    <mergeCell ref="D18:D19"/>
    <mergeCell ref="E18:E19"/>
    <mergeCell ref="D26:D27"/>
    <mergeCell ref="B26:B27"/>
    <mergeCell ref="C26:C27"/>
    <mergeCell ref="E26:E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C7" workbookViewId="0">
      <selection activeCell="J21" sqref="J21"/>
    </sheetView>
  </sheetViews>
  <sheetFormatPr defaultRowHeight="15" x14ac:dyDescent="0.25"/>
  <cols>
    <col min="1" max="1" width="35.7109375" customWidth="1"/>
    <col min="2" max="16" width="12.28515625" customWidth="1"/>
  </cols>
  <sheetData>
    <row r="1" spans="1:16" ht="72" x14ac:dyDescent="0.3">
      <c r="A1" s="40" t="s">
        <v>1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122</v>
      </c>
      <c r="H1" s="41" t="s">
        <v>7</v>
      </c>
      <c r="I1" s="32" t="s">
        <v>8</v>
      </c>
      <c r="J1" s="32" t="s">
        <v>9</v>
      </c>
      <c r="K1" s="32" t="s">
        <v>10</v>
      </c>
      <c r="L1" s="41" t="s">
        <v>11</v>
      </c>
      <c r="M1" s="41" t="s">
        <v>12</v>
      </c>
      <c r="N1" s="41" t="s">
        <v>13</v>
      </c>
      <c r="O1" s="41" t="s">
        <v>14</v>
      </c>
    </row>
    <row r="2" spans="1:16" ht="14.45" x14ac:dyDescent="0.3">
      <c r="A2" s="33" t="s">
        <v>46</v>
      </c>
      <c r="B2" s="36">
        <v>22221</v>
      </c>
      <c r="C2" s="34">
        <v>21538</v>
      </c>
      <c r="D2" s="35">
        <v>0.96926330948202155</v>
      </c>
      <c r="E2" s="35">
        <v>3.0736690517978491E-2</v>
      </c>
      <c r="F2" s="36">
        <v>683</v>
      </c>
      <c r="G2" s="36">
        <v>9770</v>
      </c>
      <c r="H2" s="34">
        <v>1240</v>
      </c>
      <c r="I2" s="8">
        <v>159</v>
      </c>
      <c r="J2" s="8">
        <v>234</v>
      </c>
      <c r="K2" s="36">
        <v>675</v>
      </c>
      <c r="L2" s="37">
        <v>1.9907407407407408E-3</v>
      </c>
      <c r="M2" s="37">
        <v>8.7962962962962968E-3</v>
      </c>
      <c r="N2" s="37">
        <v>2.7314814814814819E-3</v>
      </c>
      <c r="O2" s="37">
        <v>5.7870370370370378E-4</v>
      </c>
    </row>
    <row r="3" spans="1:16" ht="14.45" x14ac:dyDescent="0.3">
      <c r="A3" s="33" t="s">
        <v>47</v>
      </c>
      <c r="B3" s="36">
        <v>23363</v>
      </c>
      <c r="C3" s="34">
        <v>22852</v>
      </c>
      <c r="D3" s="35">
        <v>0.97812780892864781</v>
      </c>
      <c r="E3" s="35">
        <v>2.1872191071352139E-2</v>
      </c>
      <c r="F3" s="34">
        <v>511</v>
      </c>
      <c r="G3" s="34">
        <v>10387</v>
      </c>
      <c r="H3" s="34">
        <v>1286</v>
      </c>
      <c r="I3" s="8">
        <v>200</v>
      </c>
      <c r="J3" s="8">
        <v>257</v>
      </c>
      <c r="K3" s="36">
        <v>511</v>
      </c>
      <c r="L3" s="37">
        <v>1.7245370370370372E-3</v>
      </c>
      <c r="M3" s="37">
        <v>8.4953703703703701E-3</v>
      </c>
      <c r="N3" s="37">
        <v>1.5856481481481479E-3</v>
      </c>
      <c r="O3" s="37">
        <v>3.8194444444444446E-4</v>
      </c>
    </row>
    <row r="4" spans="1:16" ht="14.45" x14ac:dyDescent="0.3">
      <c r="A4" s="33" t="s">
        <v>48</v>
      </c>
      <c r="B4" s="36">
        <v>23125</v>
      </c>
      <c r="C4" s="34">
        <v>22220</v>
      </c>
      <c r="D4" s="35">
        <v>0.96086486486486489</v>
      </c>
      <c r="E4" s="35">
        <v>3.9135135135135134E-2</v>
      </c>
      <c r="F4" s="36">
        <v>905</v>
      </c>
      <c r="G4" s="36">
        <v>10795</v>
      </c>
      <c r="H4" s="34">
        <v>1390</v>
      </c>
      <c r="I4" s="34">
        <v>353</v>
      </c>
      <c r="J4" s="34">
        <v>435</v>
      </c>
      <c r="K4" s="36">
        <v>905</v>
      </c>
      <c r="L4" s="37">
        <v>1.5624999999999999E-3</v>
      </c>
      <c r="M4" s="37">
        <v>8.8310185185185176E-3</v>
      </c>
      <c r="N4" s="37">
        <v>1.9675925925925928E-3</v>
      </c>
      <c r="O4" s="37">
        <v>6.2500000000000001E-4</v>
      </c>
    </row>
    <row r="5" spans="1:16" ht="14.45" x14ac:dyDescent="0.3">
      <c r="A5" s="46" t="s">
        <v>39</v>
      </c>
      <c r="B5" s="36">
        <f>SUM(B2:B4)</f>
        <v>68709</v>
      </c>
      <c r="C5" s="36">
        <f>SUM(C2:C4)</f>
        <v>66610</v>
      </c>
      <c r="D5" s="35">
        <f>SUM(C5/B5)</f>
        <v>0.96945087252033946</v>
      </c>
      <c r="E5" s="35">
        <f>SUM(F5/B5)</f>
        <v>3.0549127479660598E-2</v>
      </c>
      <c r="F5" s="36">
        <f t="shared" ref="F5:K5" si="0">SUM(F2:F4)</f>
        <v>2099</v>
      </c>
      <c r="G5" s="36">
        <f t="shared" si="0"/>
        <v>30952</v>
      </c>
      <c r="H5" s="36">
        <f t="shared" si="0"/>
        <v>3916</v>
      </c>
      <c r="I5" s="36">
        <f t="shared" si="0"/>
        <v>712</v>
      </c>
      <c r="J5" s="36">
        <f t="shared" si="0"/>
        <v>926</v>
      </c>
      <c r="K5" s="36">
        <f t="shared" si="0"/>
        <v>2091</v>
      </c>
      <c r="L5" s="53">
        <v>1.8634259259259261E-3</v>
      </c>
      <c r="M5" s="314">
        <f>AVERAGE(M2:M4)</f>
        <v>8.7075617283950621E-3</v>
      </c>
      <c r="N5" s="314">
        <v>2.1180555555555553E-3</v>
      </c>
      <c r="O5" s="314">
        <v>5.3240740740740744E-4</v>
      </c>
    </row>
    <row r="6" spans="1:16" s="31" customFormat="1" ht="14.45" x14ac:dyDescent="0.3">
      <c r="A6" s="72"/>
      <c r="B6" s="57"/>
      <c r="C6" s="57"/>
      <c r="D6" s="56"/>
      <c r="E6" s="56"/>
      <c r="F6" s="57"/>
      <c r="G6" s="57"/>
      <c r="H6" s="57"/>
      <c r="I6" s="57"/>
      <c r="J6" s="57"/>
      <c r="K6" s="57"/>
      <c r="L6" s="59"/>
      <c r="M6" s="59"/>
      <c r="N6" s="59"/>
      <c r="O6" s="59"/>
    </row>
    <row r="7" spans="1:16" ht="66" x14ac:dyDescent="0.3">
      <c r="A7" s="40" t="s">
        <v>79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  <c r="M7" s="31"/>
    </row>
    <row r="8" spans="1:16" ht="14.45" x14ac:dyDescent="0.3">
      <c r="A8" s="33" t="s">
        <v>46</v>
      </c>
      <c r="B8" s="36">
        <v>22330</v>
      </c>
      <c r="C8" s="34">
        <v>21409</v>
      </c>
      <c r="D8" s="35">
        <v>0.95875503806538287</v>
      </c>
      <c r="E8" s="35">
        <v>4.124496193461711E-2</v>
      </c>
      <c r="F8" s="36">
        <v>921</v>
      </c>
      <c r="G8" s="34"/>
      <c r="H8" s="34"/>
      <c r="I8" s="36">
        <v>921</v>
      </c>
      <c r="J8" s="37">
        <v>3.2638888888888891E-3</v>
      </c>
      <c r="K8" s="37">
        <v>1.8865740740740742E-3</v>
      </c>
      <c r="L8" s="37">
        <v>1.0995370370370371E-3</v>
      </c>
      <c r="M8" s="31"/>
    </row>
    <row r="9" spans="1:16" ht="14.45" x14ac:dyDescent="0.3">
      <c r="A9" s="33" t="s">
        <v>47</v>
      </c>
      <c r="B9" s="36">
        <v>23564</v>
      </c>
      <c r="C9" s="34">
        <v>22969</v>
      </c>
      <c r="D9" s="35">
        <v>0.97474961806144966</v>
      </c>
      <c r="E9" s="35">
        <v>2.525038193855033E-2</v>
      </c>
      <c r="F9" s="36">
        <v>595</v>
      </c>
      <c r="G9" s="34"/>
      <c r="H9" s="34"/>
      <c r="I9" s="36">
        <v>595</v>
      </c>
      <c r="J9" s="37">
        <v>3.2407407407407406E-3</v>
      </c>
      <c r="K9" s="38">
        <v>2.1759259259259258E-3</v>
      </c>
      <c r="L9" s="38">
        <v>6.2500000000000001E-4</v>
      </c>
      <c r="M9" s="31"/>
    </row>
    <row r="10" spans="1:16" ht="14.45" x14ac:dyDescent="0.3">
      <c r="A10" s="33" t="s">
        <v>48</v>
      </c>
      <c r="B10" s="36">
        <v>26816</v>
      </c>
      <c r="C10" s="34">
        <v>25443</v>
      </c>
      <c r="D10" s="35">
        <v>0.94879922434367536</v>
      </c>
      <c r="E10" s="35">
        <v>5.1200775656324582E-2</v>
      </c>
      <c r="F10" s="36">
        <v>1373</v>
      </c>
      <c r="G10" s="34"/>
      <c r="H10" s="34"/>
      <c r="I10" s="36">
        <v>1373</v>
      </c>
      <c r="J10" s="37">
        <v>3.2060185185185191E-3</v>
      </c>
      <c r="K10" s="37">
        <v>2.0486111111111113E-3</v>
      </c>
      <c r="L10" s="37">
        <v>1.2384259259259258E-3</v>
      </c>
      <c r="M10" s="31" t="s">
        <v>34</v>
      </c>
    </row>
    <row r="11" spans="1:16" ht="14.45" x14ac:dyDescent="0.3">
      <c r="A11" s="46" t="s">
        <v>39</v>
      </c>
      <c r="B11" s="36">
        <f>SUM(B8:B10)</f>
        <v>72710</v>
      </c>
      <c r="C11" s="36">
        <f>SUM(C8:C10)</f>
        <v>69821</v>
      </c>
      <c r="D11" s="35">
        <f>SUM(C11/B11)</f>
        <v>0.96026681336817499</v>
      </c>
      <c r="E11" s="35">
        <f>SUM(F11/B11)</f>
        <v>3.9733186631825061E-2</v>
      </c>
      <c r="F11" s="36">
        <f t="shared" ref="F11:I11" si="1">SUM(F8:F10)</f>
        <v>2889</v>
      </c>
      <c r="G11" s="36">
        <f t="shared" si="1"/>
        <v>0</v>
      </c>
      <c r="H11" s="36">
        <f t="shared" si="1"/>
        <v>0</v>
      </c>
      <c r="I11" s="36">
        <f t="shared" si="1"/>
        <v>2889</v>
      </c>
      <c r="J11" s="314">
        <f>AVERAGE(J8:J10)</f>
        <v>3.2368827160493829E-3</v>
      </c>
      <c r="K11" s="314">
        <v>2.0254629629629629E-3</v>
      </c>
      <c r="L11" s="314">
        <v>9.9537037037037042E-4</v>
      </c>
      <c r="M11" s="31"/>
    </row>
    <row r="12" spans="1:16" ht="14.45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x14ac:dyDescent="0.25">
      <c r="A14" s="44"/>
      <c r="B14" s="47">
        <v>43207</v>
      </c>
      <c r="C14" s="47">
        <v>43237</v>
      </c>
      <c r="D14" s="47">
        <v>43268</v>
      </c>
      <c r="E14" s="48" t="s">
        <v>40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x14ac:dyDescent="0.25">
      <c r="A15" s="43" t="s">
        <v>124</v>
      </c>
      <c r="B15" s="333">
        <v>9770</v>
      </c>
      <c r="C15" s="333">
        <v>10387</v>
      </c>
      <c r="D15" s="333">
        <v>10795</v>
      </c>
      <c r="E15" s="340">
        <f>SUM(B15:D15)</f>
        <v>30952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25">
      <c r="A16" s="33" t="s">
        <v>127</v>
      </c>
      <c r="B16" s="334"/>
      <c r="C16" s="334"/>
      <c r="D16" s="334"/>
      <c r="E16" s="334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25">
      <c r="A17" s="33" t="s">
        <v>19</v>
      </c>
      <c r="B17" s="42">
        <v>2994</v>
      </c>
      <c r="C17" s="42">
        <v>2900</v>
      </c>
      <c r="D17" s="42">
        <v>2957</v>
      </c>
      <c r="E17" s="34">
        <f t="shared" ref="E17:E29" si="2">SUM(B17:D17)</f>
        <v>8851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25">
      <c r="A18" s="33" t="s">
        <v>20</v>
      </c>
      <c r="B18" s="42">
        <v>384</v>
      </c>
      <c r="C18" s="42">
        <v>400</v>
      </c>
      <c r="D18" s="42">
        <v>386</v>
      </c>
      <c r="E18" s="34">
        <f t="shared" si="2"/>
        <v>1170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25">
      <c r="A19" s="33" t="s">
        <v>21</v>
      </c>
      <c r="B19" s="42">
        <v>3717</v>
      </c>
      <c r="C19" s="42">
        <v>3762</v>
      </c>
      <c r="D19" s="42">
        <v>3818</v>
      </c>
      <c r="E19" s="34">
        <f t="shared" si="2"/>
        <v>11297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25">
      <c r="A20" s="33" t="s">
        <v>22</v>
      </c>
      <c r="B20" s="42">
        <v>336</v>
      </c>
      <c r="C20" s="42">
        <v>358</v>
      </c>
      <c r="D20" s="42">
        <v>369</v>
      </c>
      <c r="E20" s="34">
        <f t="shared" si="2"/>
        <v>1063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25">
      <c r="A21" s="33" t="s">
        <v>23</v>
      </c>
      <c r="B21" s="42">
        <v>4149</v>
      </c>
      <c r="C21" s="42">
        <v>4328</v>
      </c>
      <c r="D21" s="42">
        <v>4484</v>
      </c>
      <c r="E21" s="34">
        <f t="shared" si="2"/>
        <v>12961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25">
      <c r="A22" s="33" t="s">
        <v>24</v>
      </c>
      <c r="B22" s="42">
        <v>415</v>
      </c>
      <c r="C22" s="42">
        <v>445</v>
      </c>
      <c r="D22" s="42">
        <v>415</v>
      </c>
      <c r="E22" s="34">
        <f t="shared" si="2"/>
        <v>1275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25">
      <c r="A23" s="43" t="s">
        <v>130</v>
      </c>
      <c r="B23" s="342">
        <v>12996</v>
      </c>
      <c r="C23" s="342">
        <v>13291</v>
      </c>
      <c r="D23" s="342">
        <v>14800</v>
      </c>
      <c r="E23" s="335">
        <f t="shared" si="2"/>
        <v>41087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25">
      <c r="A24" s="43" t="s">
        <v>131</v>
      </c>
      <c r="B24" s="334"/>
      <c r="C24" s="334"/>
      <c r="D24" s="334"/>
      <c r="E24" s="336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25">
      <c r="A25" s="43" t="s">
        <v>27</v>
      </c>
      <c r="B25" s="8">
        <v>245</v>
      </c>
      <c r="C25" s="8">
        <v>245</v>
      </c>
      <c r="D25" s="8">
        <v>139</v>
      </c>
      <c r="E25" s="34">
        <f t="shared" si="2"/>
        <v>629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25">
      <c r="A26" s="43" t="s">
        <v>28</v>
      </c>
      <c r="B26" s="8">
        <v>7</v>
      </c>
      <c r="C26" s="8">
        <v>10</v>
      </c>
      <c r="D26" s="8">
        <v>3</v>
      </c>
      <c r="E26" s="34">
        <f t="shared" si="2"/>
        <v>20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x14ac:dyDescent="0.25">
      <c r="A27" s="43" t="s">
        <v>42</v>
      </c>
      <c r="B27" s="8">
        <v>109</v>
      </c>
      <c r="C27" s="8">
        <v>125</v>
      </c>
      <c r="D27" s="8">
        <v>55</v>
      </c>
      <c r="E27" s="34">
        <f t="shared" si="2"/>
        <v>289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6" x14ac:dyDescent="0.25">
      <c r="A28" s="43" t="s">
        <v>66</v>
      </c>
      <c r="B28" s="8">
        <v>9196</v>
      </c>
      <c r="C28" s="8">
        <v>10127</v>
      </c>
      <c r="D28" s="8">
        <v>9876</v>
      </c>
      <c r="E28" s="34">
        <f t="shared" si="2"/>
        <v>29199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6" x14ac:dyDescent="0.25">
      <c r="A29" s="43" t="s">
        <v>67</v>
      </c>
      <c r="B29" s="8">
        <v>663</v>
      </c>
      <c r="C29" s="8">
        <v>726</v>
      </c>
      <c r="D29" s="8">
        <v>713</v>
      </c>
      <c r="E29" s="34">
        <f t="shared" si="2"/>
        <v>2102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6" x14ac:dyDescent="0.25">
      <c r="A30" s="60"/>
      <c r="B30" s="8"/>
      <c r="C30" s="8"/>
      <c r="D30" s="8"/>
      <c r="E30" s="34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6" x14ac:dyDescent="0.25">
      <c r="A31" s="61" t="s">
        <v>57</v>
      </c>
      <c r="B31" s="62"/>
      <c r="C31" s="62"/>
      <c r="D31" s="62"/>
      <c r="E31" s="62"/>
    </row>
    <row r="32" spans="1:16" x14ac:dyDescent="0.25">
      <c r="A32" s="67" t="s">
        <v>58</v>
      </c>
      <c r="B32" s="68">
        <v>549</v>
      </c>
      <c r="C32" s="68">
        <v>630</v>
      </c>
      <c r="D32" s="68">
        <v>690</v>
      </c>
      <c r="E32" s="34">
        <f t="shared" ref="E32:E43" si="3">SUM(B32:D32)</f>
        <v>1869</v>
      </c>
    </row>
    <row r="33" spans="1:5" x14ac:dyDescent="0.25">
      <c r="A33" s="43" t="s">
        <v>59</v>
      </c>
      <c r="B33" s="8">
        <v>31</v>
      </c>
      <c r="C33" s="8">
        <v>24</v>
      </c>
      <c r="D33" s="8">
        <v>38</v>
      </c>
      <c r="E33" s="34">
        <f t="shared" si="3"/>
        <v>93</v>
      </c>
    </row>
    <row r="34" spans="1:5" x14ac:dyDescent="0.25">
      <c r="A34" s="43" t="s">
        <v>60</v>
      </c>
      <c r="B34" s="8">
        <v>4176</v>
      </c>
      <c r="C34" s="8">
        <v>4513</v>
      </c>
      <c r="D34" s="8">
        <v>5391</v>
      </c>
      <c r="E34" s="34">
        <f t="shared" si="3"/>
        <v>14080</v>
      </c>
    </row>
    <row r="35" spans="1:5" x14ac:dyDescent="0.25">
      <c r="A35" s="43" t="s">
        <v>61</v>
      </c>
      <c r="B35" s="8">
        <v>454</v>
      </c>
      <c r="C35" s="8">
        <v>427</v>
      </c>
      <c r="D35" s="8">
        <v>509</v>
      </c>
      <c r="E35" s="34">
        <f t="shared" si="3"/>
        <v>1390</v>
      </c>
    </row>
    <row r="36" spans="1:5" x14ac:dyDescent="0.25">
      <c r="A36" s="43" t="s">
        <v>62</v>
      </c>
      <c r="B36" s="8">
        <v>5846</v>
      </c>
      <c r="C36" s="8">
        <v>6081</v>
      </c>
      <c r="D36" s="8">
        <v>6413</v>
      </c>
      <c r="E36" s="34">
        <f t="shared" si="3"/>
        <v>18340</v>
      </c>
    </row>
    <row r="37" spans="1:5" x14ac:dyDescent="0.25">
      <c r="A37" s="43" t="s">
        <v>63</v>
      </c>
      <c r="B37" s="8">
        <v>427</v>
      </c>
      <c r="C37" s="8">
        <v>470</v>
      </c>
      <c r="D37" s="8">
        <v>477</v>
      </c>
      <c r="E37" s="34">
        <f t="shared" si="3"/>
        <v>1374</v>
      </c>
    </row>
    <row r="38" spans="1:5" x14ac:dyDescent="0.25">
      <c r="A38" s="43" t="s">
        <v>27</v>
      </c>
      <c r="B38" s="8">
        <v>7621</v>
      </c>
      <c r="C38" s="8">
        <v>7745</v>
      </c>
      <c r="D38" s="8">
        <v>9333</v>
      </c>
      <c r="E38" s="34">
        <f t="shared" si="3"/>
        <v>24699</v>
      </c>
    </row>
    <row r="39" spans="1:5" x14ac:dyDescent="0.25">
      <c r="A39" s="43" t="s">
        <v>28</v>
      </c>
      <c r="B39" s="8">
        <v>739</v>
      </c>
      <c r="C39" s="8">
        <v>760</v>
      </c>
      <c r="D39" s="8">
        <v>881</v>
      </c>
      <c r="E39" s="34">
        <f t="shared" si="3"/>
        <v>2380</v>
      </c>
    </row>
    <row r="40" spans="1:5" x14ac:dyDescent="0.25">
      <c r="A40" s="43" t="s">
        <v>64</v>
      </c>
      <c r="B40" s="8">
        <v>1142</v>
      </c>
      <c r="C40" s="8">
        <v>1232</v>
      </c>
      <c r="D40" s="8">
        <v>1454</v>
      </c>
      <c r="E40" s="34">
        <f t="shared" si="3"/>
        <v>3828</v>
      </c>
    </row>
    <row r="41" spans="1:5" x14ac:dyDescent="0.25">
      <c r="A41" s="43" t="s">
        <v>65</v>
      </c>
      <c r="B41" s="8">
        <v>50</v>
      </c>
      <c r="C41" s="8">
        <v>64</v>
      </c>
      <c r="D41" s="8">
        <v>69</v>
      </c>
      <c r="E41" s="34">
        <f t="shared" si="3"/>
        <v>183</v>
      </c>
    </row>
    <row r="42" spans="1:5" x14ac:dyDescent="0.25">
      <c r="A42" s="43" t="s">
        <v>25</v>
      </c>
      <c r="B42" s="8">
        <v>1362</v>
      </c>
      <c r="C42" s="8">
        <v>1536</v>
      </c>
      <c r="D42" s="8">
        <v>1721</v>
      </c>
      <c r="E42" s="34">
        <f t="shared" si="3"/>
        <v>4619</v>
      </c>
    </row>
    <row r="43" spans="1:5" x14ac:dyDescent="0.25">
      <c r="A43" s="43" t="s">
        <v>26</v>
      </c>
      <c r="B43" s="8">
        <v>83</v>
      </c>
      <c r="C43" s="8">
        <v>82</v>
      </c>
      <c r="D43" s="8">
        <v>98</v>
      </c>
      <c r="E43" s="34">
        <f t="shared" si="3"/>
        <v>263</v>
      </c>
    </row>
    <row r="44" spans="1:5" x14ac:dyDescent="0.25">
      <c r="A44" s="34"/>
      <c r="B44" s="42"/>
      <c r="C44" s="42"/>
      <c r="D44" s="42"/>
      <c r="E44" s="34"/>
    </row>
    <row r="45" spans="1:5" x14ac:dyDescent="0.25">
      <c r="A45" s="39" t="s">
        <v>29</v>
      </c>
      <c r="B45" s="34">
        <f t="shared" ref="B45:E45" si="4">SUM(B15:B43)</f>
        <v>67461</v>
      </c>
      <c r="C45" s="34">
        <f t="shared" si="4"/>
        <v>70668</v>
      </c>
      <c r="D45" s="34">
        <f t="shared" si="4"/>
        <v>75884</v>
      </c>
      <c r="E45" s="34">
        <f t="shared" si="4"/>
        <v>214013</v>
      </c>
    </row>
  </sheetData>
  <mergeCells count="8">
    <mergeCell ref="B15:B16"/>
    <mergeCell ref="C15:C16"/>
    <mergeCell ref="D15:D16"/>
    <mergeCell ref="E15:E16"/>
    <mergeCell ref="B23:B24"/>
    <mergeCell ref="C23:C24"/>
    <mergeCell ref="D23:D24"/>
    <mergeCell ref="E23:E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C1" workbookViewId="0">
      <selection activeCell="L15" sqref="L15"/>
    </sheetView>
  </sheetViews>
  <sheetFormatPr defaultColWidth="8.85546875" defaultRowHeight="15" x14ac:dyDescent="0.25"/>
  <cols>
    <col min="1" max="1" width="35.85546875" style="31" customWidth="1"/>
    <col min="2" max="16" width="12.28515625" style="31" customWidth="1"/>
    <col min="17" max="16384" width="8.85546875" style="31"/>
  </cols>
  <sheetData>
    <row r="1" spans="1:15" ht="72" x14ac:dyDescent="0.3">
      <c r="A1" s="40" t="s">
        <v>1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122</v>
      </c>
      <c r="H1" s="41" t="s">
        <v>7</v>
      </c>
      <c r="I1" s="32" t="s">
        <v>8</v>
      </c>
      <c r="J1" s="32" t="s">
        <v>9</v>
      </c>
      <c r="K1" s="32" t="s">
        <v>10</v>
      </c>
      <c r="L1" s="41" t="s">
        <v>11</v>
      </c>
      <c r="M1" s="41" t="s">
        <v>12</v>
      </c>
      <c r="N1" s="41" t="s">
        <v>13</v>
      </c>
      <c r="O1" s="41" t="s">
        <v>14</v>
      </c>
    </row>
    <row r="2" spans="1:15" ht="14.45" x14ac:dyDescent="0.3">
      <c r="A2" s="33" t="s">
        <v>49</v>
      </c>
      <c r="B2" s="36">
        <v>23361</v>
      </c>
      <c r="C2" s="34">
        <v>22118</v>
      </c>
      <c r="D2" s="35">
        <v>0.94679166131586834</v>
      </c>
      <c r="E2" s="35">
        <v>5.3208338684131676E-2</v>
      </c>
      <c r="F2" s="36">
        <v>1243</v>
      </c>
      <c r="G2" s="36">
        <v>11135</v>
      </c>
      <c r="H2" s="34">
        <v>1392</v>
      </c>
      <c r="I2" s="8">
        <v>370</v>
      </c>
      <c r="J2" s="8">
        <v>495</v>
      </c>
      <c r="K2" s="36">
        <v>1243</v>
      </c>
      <c r="L2" s="37">
        <v>1.4583333333333334E-3</v>
      </c>
      <c r="M2" s="37">
        <v>9.6412037037037039E-3</v>
      </c>
      <c r="N2" s="37">
        <v>2.3726851851851851E-3</v>
      </c>
      <c r="O2" s="37">
        <v>9.0277777777777784E-4</v>
      </c>
    </row>
    <row r="3" spans="1:15" ht="14.45" x14ac:dyDescent="0.3">
      <c r="A3" s="33" t="s">
        <v>50</v>
      </c>
      <c r="B3" s="36">
        <v>26259</v>
      </c>
      <c r="C3" s="34">
        <v>24722</v>
      </c>
      <c r="D3" s="35">
        <v>0.94146768726912677</v>
      </c>
      <c r="E3" s="35">
        <v>5.8532312730873226E-2</v>
      </c>
      <c r="F3" s="34">
        <v>1537</v>
      </c>
      <c r="G3" s="34">
        <v>11381</v>
      </c>
      <c r="H3" s="34">
        <v>1517</v>
      </c>
      <c r="I3" s="8">
        <v>563</v>
      </c>
      <c r="J3" s="8">
        <v>713</v>
      </c>
      <c r="K3" s="36">
        <v>1537</v>
      </c>
      <c r="L3" s="37">
        <v>1.5393518518518519E-3</v>
      </c>
      <c r="M3" s="37">
        <v>9.0277777777777787E-3</v>
      </c>
      <c r="N3" s="37">
        <v>2.3842592592592591E-3</v>
      </c>
      <c r="O3" s="37">
        <v>8.6805555555555551E-4</v>
      </c>
    </row>
    <row r="4" spans="1:15" ht="14.45" x14ac:dyDescent="0.3">
      <c r="A4" s="33" t="s">
        <v>74</v>
      </c>
      <c r="B4" s="36">
        <v>24259</v>
      </c>
      <c r="C4" s="34">
        <v>22889</v>
      </c>
      <c r="D4" s="35">
        <v>0.94352611401953912</v>
      </c>
      <c r="E4" s="35">
        <v>5.647388598046086E-2</v>
      </c>
      <c r="F4" s="36">
        <v>1370</v>
      </c>
      <c r="G4" s="36">
        <v>11367</v>
      </c>
      <c r="H4" s="34">
        <v>1531</v>
      </c>
      <c r="I4" s="34">
        <v>455</v>
      </c>
      <c r="J4" s="34">
        <v>575</v>
      </c>
      <c r="K4" s="36">
        <v>1370</v>
      </c>
      <c r="L4" s="37">
        <v>1.3888888888888889E-3</v>
      </c>
      <c r="M4" s="37">
        <v>8.5532407407407415E-3</v>
      </c>
      <c r="N4" s="37">
        <v>4.340277777777778E-3</v>
      </c>
      <c r="O4" s="37">
        <v>1.1805555555555556E-3</v>
      </c>
    </row>
    <row r="5" spans="1:15" ht="14.45" x14ac:dyDescent="0.3">
      <c r="A5" s="46" t="s">
        <v>39</v>
      </c>
      <c r="B5" s="36">
        <f>SUM(B2:B4)</f>
        <v>73879</v>
      </c>
      <c r="C5" s="36">
        <f>SUM(C2:C4)</f>
        <v>69729</v>
      </c>
      <c r="D5" s="35">
        <f>SUM(C5/B5)</f>
        <v>0.94382706858511889</v>
      </c>
      <c r="E5" s="35">
        <f>SUM(F5/B5)</f>
        <v>5.617293141488109E-2</v>
      </c>
      <c r="F5" s="36">
        <f t="shared" ref="F5:K5" si="0">SUM(F2:F4)</f>
        <v>4150</v>
      </c>
      <c r="G5" s="36">
        <f t="shared" si="0"/>
        <v>33883</v>
      </c>
      <c r="H5" s="36">
        <f t="shared" si="0"/>
        <v>4440</v>
      </c>
      <c r="I5" s="36">
        <f t="shared" si="0"/>
        <v>1388</v>
      </c>
      <c r="J5" s="36">
        <f t="shared" si="0"/>
        <v>1783</v>
      </c>
      <c r="K5" s="36">
        <f t="shared" si="0"/>
        <v>4150</v>
      </c>
      <c r="L5" s="314">
        <v>1.4699074074074074E-3</v>
      </c>
      <c r="M5" s="314">
        <v>9.0624999999999994E-3</v>
      </c>
      <c r="N5" s="314">
        <v>3.0324074074074073E-3</v>
      </c>
      <c r="O5" s="314">
        <v>9.8379629629629642E-4</v>
      </c>
    </row>
    <row r="7" spans="1:15" ht="63.75" x14ac:dyDescent="0.25">
      <c r="A7" s="40" t="s">
        <v>79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</row>
    <row r="8" spans="1:15" x14ac:dyDescent="0.25">
      <c r="A8" s="33" t="s">
        <v>49</v>
      </c>
      <c r="B8" s="36">
        <v>25304</v>
      </c>
      <c r="C8" s="34">
        <v>23901</v>
      </c>
      <c r="D8" s="35">
        <v>0.94455422067657291</v>
      </c>
      <c r="E8" s="35">
        <v>5.5445779323427126E-2</v>
      </c>
      <c r="F8" s="36">
        <v>1403</v>
      </c>
      <c r="G8" s="34"/>
      <c r="H8" s="34"/>
      <c r="I8" s="36">
        <v>1403</v>
      </c>
      <c r="J8" s="37">
        <v>3.2175925925925926E-3</v>
      </c>
      <c r="K8" s="37">
        <v>2.2685185185185182E-3</v>
      </c>
      <c r="L8" s="37">
        <v>1.3888888888888889E-3</v>
      </c>
    </row>
    <row r="9" spans="1:15" x14ac:dyDescent="0.25">
      <c r="A9" s="33" t="s">
        <v>50</v>
      </c>
      <c r="B9" s="36">
        <v>27368</v>
      </c>
      <c r="C9" s="34">
        <v>26583</v>
      </c>
      <c r="D9" s="35">
        <v>0.97131686641332948</v>
      </c>
      <c r="E9" s="35">
        <v>2.8683133586670566E-2</v>
      </c>
      <c r="F9" s="36">
        <v>785</v>
      </c>
      <c r="G9" s="34"/>
      <c r="H9" s="34"/>
      <c r="I9" s="36">
        <v>785</v>
      </c>
      <c r="J9" s="37">
        <v>3.3217592592592591E-3</v>
      </c>
      <c r="K9" s="38">
        <v>1.5856481481481479E-3</v>
      </c>
      <c r="L9" s="38">
        <v>7.7546296296296304E-4</v>
      </c>
    </row>
    <row r="10" spans="1:15" x14ac:dyDescent="0.25">
      <c r="A10" s="33" t="s">
        <v>74</v>
      </c>
      <c r="B10" s="36">
        <v>23941</v>
      </c>
      <c r="C10" s="34">
        <v>22642</v>
      </c>
      <c r="D10" s="35">
        <v>0.94574161480305752</v>
      </c>
      <c r="E10" s="35">
        <v>5.4258385196942482E-2</v>
      </c>
      <c r="F10" s="36">
        <v>1299</v>
      </c>
      <c r="G10" s="34"/>
      <c r="H10" s="34"/>
      <c r="I10" s="36">
        <v>1299</v>
      </c>
      <c r="J10" s="37">
        <v>3.4375E-3</v>
      </c>
      <c r="K10" s="37">
        <v>2.9629629629629628E-3</v>
      </c>
      <c r="L10" s="37">
        <v>1.2384259259259258E-3</v>
      </c>
    </row>
    <row r="11" spans="1:15" x14ac:dyDescent="0.25">
      <c r="A11" s="46" t="s">
        <v>39</v>
      </c>
      <c r="B11" s="36">
        <f>SUM(B8:B10)</f>
        <v>76613</v>
      </c>
      <c r="C11" s="36">
        <f>SUM(C8:C10)</f>
        <v>73126</v>
      </c>
      <c r="D11" s="35">
        <f>SUM(C11/B11)</f>
        <v>0.95448553117617119</v>
      </c>
      <c r="E11" s="35">
        <f>SUM(F11/B11)</f>
        <v>4.5514468823828855E-2</v>
      </c>
      <c r="F11" s="36">
        <f t="shared" ref="F11:I11" si="1">SUM(F8:F10)</f>
        <v>3487</v>
      </c>
      <c r="G11" s="36">
        <f t="shared" si="1"/>
        <v>0</v>
      </c>
      <c r="H11" s="36">
        <f t="shared" si="1"/>
        <v>0</v>
      </c>
      <c r="I11" s="36">
        <f t="shared" si="1"/>
        <v>3487</v>
      </c>
      <c r="J11" s="314">
        <f>AVERAGE(J8:J10)</f>
        <v>3.3256172839506173E-3</v>
      </c>
      <c r="K11" s="314">
        <v>2.3726851851851851E-3</v>
      </c>
      <c r="L11" s="314">
        <v>1.1226851851851851E-3</v>
      </c>
    </row>
    <row r="14" spans="1:15" x14ac:dyDescent="0.25">
      <c r="A14" s="44"/>
      <c r="B14" s="47">
        <v>43298</v>
      </c>
      <c r="C14" s="47">
        <v>43329</v>
      </c>
      <c r="D14" s="47">
        <v>43360</v>
      </c>
      <c r="E14" s="48" t="s">
        <v>40</v>
      </c>
    </row>
    <row r="15" spans="1:15" x14ac:dyDescent="0.25">
      <c r="A15" s="43" t="s">
        <v>124</v>
      </c>
      <c r="B15" s="335">
        <v>11135</v>
      </c>
      <c r="C15" s="335">
        <v>11381</v>
      </c>
      <c r="D15" s="337">
        <v>11367</v>
      </c>
      <c r="E15" s="331">
        <f>SUM(B15:D15)</f>
        <v>33883</v>
      </c>
    </row>
    <row r="16" spans="1:15" x14ac:dyDescent="0.25">
      <c r="A16" s="33" t="s">
        <v>127</v>
      </c>
      <c r="B16" s="336"/>
      <c r="C16" s="336"/>
      <c r="D16" s="336"/>
      <c r="E16" s="332">
        <f t="shared" ref="E16:E29" si="2">SUM(B16:D16)</f>
        <v>0</v>
      </c>
    </row>
    <row r="17" spans="1:5" x14ac:dyDescent="0.25">
      <c r="A17" s="33" t="s">
        <v>19</v>
      </c>
      <c r="B17" s="42">
        <v>2915</v>
      </c>
      <c r="C17" s="34">
        <v>3125</v>
      </c>
      <c r="D17" s="21">
        <v>3234</v>
      </c>
      <c r="E17" s="42">
        <f t="shared" si="2"/>
        <v>9274</v>
      </c>
    </row>
    <row r="18" spans="1:5" x14ac:dyDescent="0.25">
      <c r="A18" s="33" t="s">
        <v>20</v>
      </c>
      <c r="B18" s="42">
        <v>376</v>
      </c>
      <c r="C18" s="34">
        <v>411</v>
      </c>
      <c r="D18" s="21">
        <v>436</v>
      </c>
      <c r="E18" s="42">
        <f t="shared" si="2"/>
        <v>1223</v>
      </c>
    </row>
    <row r="19" spans="1:5" x14ac:dyDescent="0.25">
      <c r="A19" s="33" t="s">
        <v>21</v>
      </c>
      <c r="B19" s="42">
        <v>4378</v>
      </c>
      <c r="C19" s="34">
        <v>4571</v>
      </c>
      <c r="D19" s="21">
        <v>4452</v>
      </c>
      <c r="E19" s="42">
        <f t="shared" si="2"/>
        <v>13401</v>
      </c>
    </row>
    <row r="20" spans="1:5" x14ac:dyDescent="0.25">
      <c r="A20" s="33" t="s">
        <v>22</v>
      </c>
      <c r="B20" s="42">
        <v>343</v>
      </c>
      <c r="C20" s="34">
        <v>408</v>
      </c>
      <c r="D20" s="21">
        <v>343</v>
      </c>
      <c r="E20" s="42">
        <f t="shared" si="2"/>
        <v>1094</v>
      </c>
    </row>
    <row r="21" spans="1:5" x14ac:dyDescent="0.25">
      <c r="A21" s="33" t="s">
        <v>23</v>
      </c>
      <c r="B21" s="42">
        <v>4572</v>
      </c>
      <c r="C21" s="34">
        <v>5156</v>
      </c>
      <c r="D21" s="21">
        <v>5021</v>
      </c>
      <c r="E21" s="42">
        <f t="shared" si="2"/>
        <v>14749</v>
      </c>
    </row>
    <row r="22" spans="1:5" x14ac:dyDescent="0.25">
      <c r="A22" s="33" t="s">
        <v>24</v>
      </c>
      <c r="B22" s="42">
        <v>423</v>
      </c>
      <c r="C22" s="34">
        <v>511</v>
      </c>
      <c r="D22" s="21">
        <v>469</v>
      </c>
      <c r="E22" s="42">
        <f t="shared" si="2"/>
        <v>1403</v>
      </c>
    </row>
    <row r="23" spans="1:5" x14ac:dyDescent="0.25">
      <c r="A23" s="43" t="s">
        <v>25</v>
      </c>
      <c r="B23" s="342">
        <v>14038</v>
      </c>
      <c r="C23" s="342">
        <v>15135</v>
      </c>
      <c r="D23" s="342">
        <v>15051</v>
      </c>
      <c r="E23" s="342">
        <f t="shared" si="2"/>
        <v>44224</v>
      </c>
    </row>
    <row r="24" spans="1:5" x14ac:dyDescent="0.25">
      <c r="A24" s="43" t="s">
        <v>26</v>
      </c>
      <c r="B24" s="334"/>
      <c r="C24" s="334"/>
      <c r="D24" s="334"/>
      <c r="E24" s="334">
        <f t="shared" si="2"/>
        <v>0</v>
      </c>
    </row>
    <row r="25" spans="1:5" x14ac:dyDescent="0.25">
      <c r="A25" s="43" t="s">
        <v>27</v>
      </c>
      <c r="B25" s="8"/>
      <c r="C25" s="8"/>
      <c r="D25" s="8"/>
      <c r="E25" s="8">
        <f t="shared" si="2"/>
        <v>0</v>
      </c>
    </row>
    <row r="26" spans="1:5" x14ac:dyDescent="0.25">
      <c r="A26" s="43" t="s">
        <v>28</v>
      </c>
      <c r="B26" s="8"/>
      <c r="C26" s="8"/>
      <c r="D26" s="8"/>
      <c r="E26" s="8">
        <f t="shared" si="2"/>
        <v>0</v>
      </c>
    </row>
    <row r="27" spans="1:5" x14ac:dyDescent="0.25">
      <c r="A27" s="43" t="s">
        <v>42</v>
      </c>
      <c r="B27" s="8"/>
      <c r="C27" s="8"/>
      <c r="D27" s="8"/>
      <c r="E27" s="8">
        <f t="shared" si="2"/>
        <v>0</v>
      </c>
    </row>
    <row r="28" spans="1:5" x14ac:dyDescent="0.25">
      <c r="A28" s="43" t="s">
        <v>66</v>
      </c>
      <c r="B28" s="8"/>
      <c r="C28" s="8"/>
      <c r="D28" s="8"/>
      <c r="E28" s="8">
        <f t="shared" si="2"/>
        <v>0</v>
      </c>
    </row>
    <row r="29" spans="1:5" x14ac:dyDescent="0.25">
      <c r="A29" s="43" t="s">
        <v>67</v>
      </c>
      <c r="B29" s="8"/>
      <c r="C29" s="8"/>
      <c r="D29" s="8"/>
      <c r="E29" s="8">
        <f t="shared" si="2"/>
        <v>0</v>
      </c>
    </row>
    <row r="30" spans="1:5" x14ac:dyDescent="0.25">
      <c r="A30" s="60"/>
      <c r="B30" s="8"/>
      <c r="C30" s="8"/>
      <c r="D30" s="8"/>
      <c r="E30" s="34"/>
    </row>
    <row r="31" spans="1:5" x14ac:dyDescent="0.25">
      <c r="A31" s="61" t="s">
        <v>57</v>
      </c>
      <c r="B31" s="62"/>
      <c r="C31" s="62"/>
      <c r="D31" s="62"/>
      <c r="E31" s="62"/>
    </row>
    <row r="32" spans="1:5" x14ac:dyDescent="0.25">
      <c r="A32" s="316" t="s">
        <v>58</v>
      </c>
      <c r="B32" s="68">
        <v>708</v>
      </c>
      <c r="C32" s="68">
        <v>848</v>
      </c>
      <c r="D32" s="68">
        <v>969</v>
      </c>
      <c r="E32" s="34">
        <f t="shared" ref="E32:E43" si="3">SUM(B32:D32)</f>
        <v>2525</v>
      </c>
    </row>
    <row r="33" spans="1:5" x14ac:dyDescent="0.25">
      <c r="A33" s="43" t="s">
        <v>59</v>
      </c>
      <c r="B33" s="8">
        <v>37</v>
      </c>
      <c r="C33" s="8">
        <v>42</v>
      </c>
      <c r="D33" s="8">
        <v>41</v>
      </c>
      <c r="E33" s="34">
        <f t="shared" si="3"/>
        <v>120</v>
      </c>
    </row>
    <row r="34" spans="1:5" x14ac:dyDescent="0.25">
      <c r="A34" s="43" t="s">
        <v>60</v>
      </c>
      <c r="B34" s="8">
        <v>4920</v>
      </c>
      <c r="C34" s="8">
        <v>5217</v>
      </c>
      <c r="D34" s="8">
        <v>4468</v>
      </c>
      <c r="E34" s="34">
        <f t="shared" si="3"/>
        <v>14605</v>
      </c>
    </row>
    <row r="35" spans="1:5" x14ac:dyDescent="0.25">
      <c r="A35" s="43" t="s">
        <v>61</v>
      </c>
      <c r="B35" s="8">
        <v>457</v>
      </c>
      <c r="C35" s="8">
        <v>512</v>
      </c>
      <c r="D35" s="8">
        <v>402</v>
      </c>
      <c r="E35" s="34">
        <f t="shared" si="3"/>
        <v>1371</v>
      </c>
    </row>
    <row r="36" spans="1:5" x14ac:dyDescent="0.25">
      <c r="A36" s="43" t="s">
        <v>62</v>
      </c>
      <c r="B36" s="8">
        <v>6410</v>
      </c>
      <c r="C36" s="8">
        <v>6682</v>
      </c>
      <c r="D36" s="8">
        <v>5568</v>
      </c>
      <c r="E36" s="34">
        <f t="shared" si="3"/>
        <v>18660</v>
      </c>
    </row>
    <row r="37" spans="1:5" x14ac:dyDescent="0.25">
      <c r="A37" s="43" t="s">
        <v>63</v>
      </c>
      <c r="B37" s="8">
        <v>463</v>
      </c>
      <c r="C37" s="8">
        <v>520</v>
      </c>
      <c r="D37" s="8">
        <v>393</v>
      </c>
      <c r="E37" s="34">
        <f t="shared" si="3"/>
        <v>1376</v>
      </c>
    </row>
    <row r="38" spans="1:5" x14ac:dyDescent="0.25">
      <c r="A38" s="43" t="s">
        <v>27</v>
      </c>
      <c r="B38" s="8">
        <v>8385</v>
      </c>
      <c r="C38" s="8">
        <v>9223</v>
      </c>
      <c r="D38" s="8">
        <v>8393</v>
      </c>
      <c r="E38" s="34">
        <f t="shared" si="3"/>
        <v>26001</v>
      </c>
    </row>
    <row r="39" spans="1:5" x14ac:dyDescent="0.25">
      <c r="A39" s="43" t="s">
        <v>28</v>
      </c>
      <c r="B39" s="8">
        <v>763</v>
      </c>
      <c r="C39" s="8">
        <v>821</v>
      </c>
      <c r="D39" s="8">
        <v>692</v>
      </c>
      <c r="E39" s="34">
        <f t="shared" si="3"/>
        <v>2276</v>
      </c>
    </row>
    <row r="40" spans="1:5" x14ac:dyDescent="0.25">
      <c r="A40" s="43" t="s">
        <v>64</v>
      </c>
      <c r="B40" s="8">
        <v>1463</v>
      </c>
      <c r="C40" s="8">
        <v>1575</v>
      </c>
      <c r="D40" s="8">
        <v>1306</v>
      </c>
      <c r="E40" s="34">
        <f t="shared" si="3"/>
        <v>4344</v>
      </c>
    </row>
    <row r="41" spans="1:5" x14ac:dyDescent="0.25">
      <c r="A41" s="43" t="s">
        <v>65</v>
      </c>
      <c r="B41" s="8">
        <v>64</v>
      </c>
      <c r="C41" s="8">
        <v>76</v>
      </c>
      <c r="D41" s="8">
        <v>68</v>
      </c>
      <c r="E41" s="34">
        <f t="shared" si="3"/>
        <v>208</v>
      </c>
    </row>
    <row r="42" spans="1:5" x14ac:dyDescent="0.25">
      <c r="A42" s="43" t="s">
        <v>25</v>
      </c>
      <c r="B42" s="8">
        <v>1769</v>
      </c>
      <c r="C42" s="8">
        <v>1862</v>
      </c>
      <c r="D42" s="8">
        <v>1856</v>
      </c>
      <c r="E42" s="34">
        <f t="shared" si="3"/>
        <v>5487</v>
      </c>
    </row>
    <row r="43" spans="1:5" x14ac:dyDescent="0.25">
      <c r="A43" s="43" t="s">
        <v>26</v>
      </c>
      <c r="B43" s="8">
        <v>97</v>
      </c>
      <c r="C43" s="8">
        <v>97</v>
      </c>
      <c r="D43" s="8">
        <v>85</v>
      </c>
      <c r="E43" s="34">
        <f t="shared" si="3"/>
        <v>279</v>
      </c>
    </row>
    <row r="44" spans="1:5" x14ac:dyDescent="0.25">
      <c r="A44" s="34"/>
      <c r="B44" s="42"/>
      <c r="C44" s="42"/>
      <c r="D44" s="42"/>
      <c r="E44" s="34"/>
    </row>
    <row r="45" spans="1:5" x14ac:dyDescent="0.25">
      <c r="A45" s="39" t="s">
        <v>29</v>
      </c>
      <c r="B45" s="34">
        <f>SUM(B15:B43)</f>
        <v>63716</v>
      </c>
      <c r="C45" s="34">
        <f t="shared" ref="C45:E45" si="4">SUM(C15:C43)</f>
        <v>68173</v>
      </c>
      <c r="D45" s="34">
        <f t="shared" si="4"/>
        <v>64614</v>
      </c>
      <c r="E45" s="34">
        <f t="shared" si="4"/>
        <v>196503</v>
      </c>
    </row>
  </sheetData>
  <mergeCells count="8">
    <mergeCell ref="E15:E16"/>
    <mergeCell ref="E23:E24"/>
    <mergeCell ref="B15:B16"/>
    <mergeCell ref="B23:B24"/>
    <mergeCell ref="C15:C16"/>
    <mergeCell ref="C23:C24"/>
    <mergeCell ref="D15:D16"/>
    <mergeCell ref="D23:D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E15" sqref="E15:E16"/>
    </sheetView>
  </sheetViews>
  <sheetFormatPr defaultColWidth="8.85546875" defaultRowHeight="15" x14ac:dyDescent="0.25"/>
  <cols>
    <col min="1" max="1" width="34.42578125" style="31" customWidth="1"/>
    <col min="2" max="15" width="12.28515625" style="31" customWidth="1"/>
    <col min="16" max="16384" width="8.85546875" style="31"/>
  </cols>
  <sheetData>
    <row r="1" spans="1:16" ht="72" x14ac:dyDescent="0.3">
      <c r="A1" s="40" t="s">
        <v>1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122</v>
      </c>
      <c r="H1" s="41" t="s">
        <v>7</v>
      </c>
      <c r="I1" s="32" t="s">
        <v>8</v>
      </c>
      <c r="J1" s="32" t="s">
        <v>9</v>
      </c>
      <c r="K1" s="32" t="s">
        <v>10</v>
      </c>
      <c r="L1" s="41" t="s">
        <v>11</v>
      </c>
      <c r="M1" s="41" t="s">
        <v>12</v>
      </c>
      <c r="N1" s="41" t="s">
        <v>13</v>
      </c>
      <c r="O1" s="41" t="s">
        <v>14</v>
      </c>
    </row>
    <row r="2" spans="1:16" ht="14.45" x14ac:dyDescent="0.3">
      <c r="A2" s="33" t="s">
        <v>75</v>
      </c>
      <c r="B2" s="34">
        <v>27966</v>
      </c>
      <c r="C2" s="34">
        <v>26171</v>
      </c>
      <c r="D2" s="35">
        <v>0.93581491811485373</v>
      </c>
      <c r="E2" s="35">
        <v>6.4185081885146253E-2</v>
      </c>
      <c r="F2" s="34">
        <v>1795</v>
      </c>
      <c r="G2" s="34">
        <v>12169</v>
      </c>
      <c r="H2" s="34">
        <v>1804</v>
      </c>
      <c r="I2" s="34">
        <v>541</v>
      </c>
      <c r="J2" s="34">
        <v>667</v>
      </c>
      <c r="K2" s="34">
        <v>1795</v>
      </c>
      <c r="L2" s="37">
        <v>1.3541666666666667E-3</v>
      </c>
      <c r="M2" s="37">
        <v>9.0277777777777787E-3</v>
      </c>
      <c r="N2" s="9">
        <v>9.2592592592592605E-3</v>
      </c>
      <c r="O2" s="37">
        <v>6.9444444444444447E-4</v>
      </c>
    </row>
    <row r="3" spans="1:16" ht="14.45" x14ac:dyDescent="0.3">
      <c r="A3" s="33" t="s">
        <v>76</v>
      </c>
      <c r="B3" s="42">
        <v>22789</v>
      </c>
      <c r="C3" s="42">
        <v>21743</v>
      </c>
      <c r="D3" s="318">
        <v>0.9541006626003774</v>
      </c>
      <c r="E3" s="318">
        <v>4.5899337399622625E-2</v>
      </c>
      <c r="F3" s="42">
        <v>1046</v>
      </c>
      <c r="G3" s="42">
        <v>11616</v>
      </c>
      <c r="H3" s="42">
        <v>1673</v>
      </c>
      <c r="I3" s="42">
        <v>464</v>
      </c>
      <c r="J3" s="42">
        <v>577</v>
      </c>
      <c r="K3" s="42">
        <v>1046</v>
      </c>
      <c r="L3" s="320">
        <v>1.2152777777777778E-3</v>
      </c>
      <c r="M3" s="319">
        <v>8.9120370370370378E-3</v>
      </c>
      <c r="N3" s="319">
        <v>1.9791666666666668E-3</v>
      </c>
      <c r="O3" s="319">
        <v>6.3657407407407402E-4</v>
      </c>
    </row>
    <row r="4" spans="1:16" ht="14.45" x14ac:dyDescent="0.3">
      <c r="A4" s="33" t="s">
        <v>77</v>
      </c>
      <c r="B4" s="36"/>
      <c r="C4" s="34"/>
      <c r="D4" s="35"/>
      <c r="E4" s="35"/>
      <c r="F4" s="36"/>
      <c r="G4" s="36"/>
      <c r="H4" s="34"/>
      <c r="I4" s="34"/>
      <c r="J4" s="34"/>
      <c r="K4" s="36"/>
      <c r="L4" s="37"/>
      <c r="M4" s="37"/>
      <c r="N4" s="37"/>
      <c r="O4" s="37"/>
    </row>
    <row r="5" spans="1:16" ht="14.45" x14ac:dyDescent="0.3">
      <c r="A5" s="46" t="s">
        <v>39</v>
      </c>
      <c r="B5" s="36">
        <f>SUM(B2:B4)</f>
        <v>50755</v>
      </c>
      <c r="C5" s="36">
        <f>SUM(C2:C4)</f>
        <v>47914</v>
      </c>
      <c r="D5" s="35">
        <f>SUM(C5/B5)</f>
        <v>0.94402521919022753</v>
      </c>
      <c r="E5" s="35">
        <f>SUM(F5/B5)</f>
        <v>5.5974780809772438E-2</v>
      </c>
      <c r="F5" s="36">
        <f t="shared" ref="F5:K5" si="0">SUM(F2:F4)</f>
        <v>2841</v>
      </c>
      <c r="G5" s="36">
        <f t="shared" si="0"/>
        <v>23785</v>
      </c>
      <c r="H5" s="36">
        <f t="shared" si="0"/>
        <v>3477</v>
      </c>
      <c r="I5" s="36">
        <f t="shared" si="0"/>
        <v>1005</v>
      </c>
      <c r="J5" s="36">
        <f t="shared" si="0"/>
        <v>1244</v>
      </c>
      <c r="K5" s="36">
        <f t="shared" si="0"/>
        <v>2841</v>
      </c>
      <c r="L5" s="314">
        <v>1.2962962962962963E-3</v>
      </c>
      <c r="M5" s="314">
        <v>8.9814814814814809E-3</v>
      </c>
      <c r="N5" s="314">
        <v>6.5788731797619517E-3</v>
      </c>
      <c r="O5" s="314">
        <v>6.6818332112009333E-4</v>
      </c>
      <c r="P5" s="321"/>
    </row>
    <row r="6" spans="1:16" ht="14.45" x14ac:dyDescent="0.3">
      <c r="A6" s="72"/>
      <c r="B6" s="57"/>
      <c r="C6" s="57"/>
      <c r="D6" s="56"/>
      <c r="E6" s="56"/>
      <c r="F6" s="57"/>
      <c r="G6" s="57"/>
      <c r="H6" s="57"/>
      <c r="I6" s="57"/>
      <c r="J6" s="57"/>
      <c r="K6" s="57"/>
      <c r="L6" s="59"/>
      <c r="M6" s="59"/>
      <c r="N6" s="59"/>
      <c r="O6" s="59"/>
    </row>
    <row r="7" spans="1:16" ht="63.75" x14ac:dyDescent="0.25">
      <c r="A7" s="40" t="s">
        <v>79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</row>
    <row r="8" spans="1:16" x14ac:dyDescent="0.25">
      <c r="A8" s="33" t="s">
        <v>75</v>
      </c>
      <c r="B8" s="36">
        <v>27404</v>
      </c>
      <c r="C8" s="34">
        <v>23441</v>
      </c>
      <c r="D8" s="35">
        <v>0.85538607502554376</v>
      </c>
      <c r="E8" s="35">
        <v>0.14461392497445627</v>
      </c>
      <c r="F8" s="36">
        <v>3963</v>
      </c>
      <c r="G8" s="34"/>
      <c r="H8" s="34"/>
      <c r="I8" s="36">
        <v>3963</v>
      </c>
      <c r="J8" s="37">
        <v>3.5879629629629629E-3</v>
      </c>
      <c r="K8" s="37">
        <v>3.4490740740740745E-3</v>
      </c>
      <c r="L8" s="37">
        <v>3.4490740740740745E-3</v>
      </c>
    </row>
    <row r="9" spans="1:16" x14ac:dyDescent="0.25">
      <c r="A9" s="33" t="s">
        <v>76</v>
      </c>
      <c r="B9" s="356">
        <v>26207</v>
      </c>
      <c r="C9" s="42">
        <v>16558</v>
      </c>
      <c r="D9" s="318">
        <v>0.6318159270423932</v>
      </c>
      <c r="E9" s="318">
        <v>0.36818407295760675</v>
      </c>
      <c r="F9" s="356">
        <v>9649</v>
      </c>
      <c r="G9" s="42"/>
      <c r="H9" s="42"/>
      <c r="I9" s="356">
        <v>9649</v>
      </c>
      <c r="J9" s="319">
        <v>3.4490740740740745E-3</v>
      </c>
      <c r="K9" s="361">
        <v>5.4282407407407404E-3</v>
      </c>
      <c r="L9" s="361">
        <v>9.9884259259259266E-3</v>
      </c>
    </row>
    <row r="10" spans="1:16" x14ac:dyDescent="0.25">
      <c r="A10" s="33" t="s">
        <v>77</v>
      </c>
      <c r="B10" s="36"/>
      <c r="C10" s="34"/>
      <c r="D10" s="35"/>
      <c r="E10" s="35"/>
      <c r="F10" s="36"/>
      <c r="G10" s="34"/>
      <c r="H10" s="34"/>
      <c r="I10" s="36"/>
      <c r="J10" s="37"/>
      <c r="K10" s="37"/>
      <c r="L10" s="37"/>
    </row>
    <row r="11" spans="1:16" x14ac:dyDescent="0.25">
      <c r="A11" s="46" t="s">
        <v>39</v>
      </c>
      <c r="B11" s="36">
        <f>SUM(B8:B10)</f>
        <v>53611</v>
      </c>
      <c r="C11" s="36">
        <f>SUM(C8:C10)</f>
        <v>39999</v>
      </c>
      <c r="D11" s="35">
        <f>SUM(C11/B11)</f>
        <v>0.74609688310234845</v>
      </c>
      <c r="E11" s="35">
        <f>SUM(F11/B11)</f>
        <v>0.2539031168976516</v>
      </c>
      <c r="F11" s="36">
        <f t="shared" ref="F11:I11" si="1">SUM(F8:F10)</f>
        <v>13612</v>
      </c>
      <c r="G11" s="36">
        <f t="shared" si="1"/>
        <v>0</v>
      </c>
      <c r="H11" s="36">
        <f t="shared" si="1"/>
        <v>0</v>
      </c>
      <c r="I11" s="36">
        <f t="shared" si="1"/>
        <v>13612</v>
      </c>
      <c r="J11" s="314">
        <v>3.5304684700450846E-3</v>
      </c>
      <c r="K11" s="314">
        <v>4.8520258200824978E-3</v>
      </c>
      <c r="L11" s="314">
        <v>6.1561064489575211E-3</v>
      </c>
      <c r="M11" s="321"/>
    </row>
    <row r="14" spans="1:16" x14ac:dyDescent="0.25">
      <c r="A14" s="44"/>
      <c r="B14" s="47">
        <v>43390</v>
      </c>
      <c r="C14" s="47">
        <v>43421</v>
      </c>
      <c r="D14" s="47">
        <v>43451</v>
      </c>
      <c r="E14" s="48" t="s">
        <v>40</v>
      </c>
    </row>
    <row r="15" spans="1:16" x14ac:dyDescent="0.25">
      <c r="A15" s="43" t="s">
        <v>124</v>
      </c>
      <c r="B15" s="362">
        <v>12169</v>
      </c>
      <c r="C15" s="358">
        <v>11616</v>
      </c>
      <c r="D15" s="331"/>
      <c r="E15" s="331">
        <f>SUM(B15:D15)</f>
        <v>23785</v>
      </c>
    </row>
    <row r="16" spans="1:16" x14ac:dyDescent="0.25">
      <c r="A16" s="33" t="s">
        <v>127</v>
      </c>
      <c r="B16" s="363"/>
      <c r="C16" s="359"/>
      <c r="D16" s="332"/>
      <c r="E16" s="332">
        <f t="shared" ref="E16:E29" si="2">SUM(B16:D16)</f>
        <v>0</v>
      </c>
    </row>
    <row r="17" spans="1:5" x14ac:dyDescent="0.25">
      <c r="A17" s="33" t="s">
        <v>19</v>
      </c>
      <c r="B17" s="42">
        <v>4166</v>
      </c>
      <c r="C17" s="357">
        <v>3771</v>
      </c>
      <c r="D17" s="42"/>
      <c r="E17" s="42">
        <f t="shared" si="2"/>
        <v>7937</v>
      </c>
    </row>
    <row r="18" spans="1:5" x14ac:dyDescent="0.25">
      <c r="A18" s="33" t="s">
        <v>20</v>
      </c>
      <c r="B18" s="42">
        <v>540</v>
      </c>
      <c r="C18" s="357">
        <v>429</v>
      </c>
      <c r="D18" s="42"/>
      <c r="E18" s="42">
        <f t="shared" si="2"/>
        <v>969</v>
      </c>
    </row>
    <row r="19" spans="1:5" x14ac:dyDescent="0.25">
      <c r="A19" s="33" t="s">
        <v>21</v>
      </c>
      <c r="B19" s="42">
        <v>5676</v>
      </c>
      <c r="C19" s="357">
        <v>5041</v>
      </c>
      <c r="D19" s="42"/>
      <c r="E19" s="42">
        <f t="shared" si="2"/>
        <v>10717</v>
      </c>
    </row>
    <row r="20" spans="1:5" x14ac:dyDescent="0.25">
      <c r="A20" s="33" t="s">
        <v>22</v>
      </c>
      <c r="B20" s="42">
        <v>453</v>
      </c>
      <c r="C20" s="357">
        <v>428</v>
      </c>
      <c r="D20" s="42"/>
      <c r="E20" s="42">
        <f t="shared" si="2"/>
        <v>881</v>
      </c>
    </row>
    <row r="21" spans="1:5" x14ac:dyDescent="0.25">
      <c r="A21" s="33" t="s">
        <v>23</v>
      </c>
      <c r="B21" s="42">
        <v>5863</v>
      </c>
      <c r="C21" s="357">
        <v>5163</v>
      </c>
      <c r="D21" s="42"/>
      <c r="E21" s="42">
        <f t="shared" si="2"/>
        <v>11026</v>
      </c>
    </row>
    <row r="22" spans="1:5" x14ac:dyDescent="0.25">
      <c r="A22" s="33" t="s">
        <v>24</v>
      </c>
      <c r="B22" s="42">
        <v>516</v>
      </c>
      <c r="C22" s="357">
        <v>502</v>
      </c>
      <c r="D22" s="42"/>
      <c r="E22" s="42">
        <f t="shared" si="2"/>
        <v>1018</v>
      </c>
    </row>
    <row r="23" spans="1:5" x14ac:dyDescent="0.25">
      <c r="A23" s="43" t="s">
        <v>25</v>
      </c>
      <c r="B23" s="343">
        <v>19434</v>
      </c>
      <c r="C23" s="333">
        <v>18291</v>
      </c>
      <c r="D23" s="342"/>
      <c r="E23" s="342">
        <f t="shared" si="2"/>
        <v>37725</v>
      </c>
    </row>
    <row r="24" spans="1:5" x14ac:dyDescent="0.25">
      <c r="A24" s="43" t="s">
        <v>26</v>
      </c>
      <c r="B24" s="344"/>
      <c r="C24" s="360"/>
      <c r="D24" s="334"/>
      <c r="E24" s="334">
        <f t="shared" si="2"/>
        <v>0</v>
      </c>
    </row>
    <row r="25" spans="1:5" x14ac:dyDescent="0.25">
      <c r="A25" s="43" t="s">
        <v>27</v>
      </c>
      <c r="B25" s="8"/>
      <c r="C25" s="357"/>
      <c r="D25" s="8"/>
      <c r="E25" s="8">
        <f t="shared" si="2"/>
        <v>0</v>
      </c>
    </row>
    <row r="26" spans="1:5" x14ac:dyDescent="0.25">
      <c r="A26" s="43" t="s">
        <v>28</v>
      </c>
      <c r="B26" s="8"/>
      <c r="C26" s="357"/>
      <c r="D26" s="8"/>
      <c r="E26" s="8">
        <f t="shared" si="2"/>
        <v>0</v>
      </c>
    </row>
    <row r="27" spans="1:5" x14ac:dyDescent="0.25">
      <c r="A27" s="43" t="s">
        <v>42</v>
      </c>
      <c r="B27" s="8"/>
      <c r="C27" s="42"/>
      <c r="D27" s="8"/>
      <c r="E27" s="8">
        <f t="shared" si="2"/>
        <v>0</v>
      </c>
    </row>
    <row r="28" spans="1:5" x14ac:dyDescent="0.25">
      <c r="A28" s="43" t="s">
        <v>66</v>
      </c>
      <c r="B28" s="317">
        <v>10144</v>
      </c>
      <c r="C28" s="42">
        <v>6992</v>
      </c>
      <c r="D28" s="8"/>
      <c r="E28" s="8">
        <f t="shared" si="2"/>
        <v>17136</v>
      </c>
    </row>
    <row r="29" spans="1:5" x14ac:dyDescent="0.25">
      <c r="A29" s="43" t="s">
        <v>67</v>
      </c>
      <c r="B29" s="317">
        <v>784</v>
      </c>
      <c r="C29" s="42">
        <v>578</v>
      </c>
      <c r="D29" s="8"/>
      <c r="E29" s="8">
        <f t="shared" si="2"/>
        <v>1362</v>
      </c>
    </row>
    <row r="30" spans="1:5" x14ac:dyDescent="0.25">
      <c r="A30" s="60"/>
      <c r="B30" s="51"/>
      <c r="C30" s="42"/>
      <c r="D30" s="8"/>
      <c r="E30" s="34"/>
    </row>
    <row r="31" spans="1:5" x14ac:dyDescent="0.25">
      <c r="A31" s="61" t="s">
        <v>57</v>
      </c>
      <c r="B31" s="63"/>
      <c r="C31" s="62"/>
      <c r="D31" s="62"/>
      <c r="E31" s="62"/>
    </row>
    <row r="32" spans="1:5" x14ac:dyDescent="0.25">
      <c r="A32" s="67" t="s">
        <v>58</v>
      </c>
      <c r="B32" s="317">
        <v>2117</v>
      </c>
      <c r="C32" s="42">
        <v>1692</v>
      </c>
      <c r="D32" s="68"/>
      <c r="E32" s="34">
        <f t="shared" ref="E32:E43" si="3">SUM(B32:D32)</f>
        <v>3809</v>
      </c>
    </row>
    <row r="33" spans="1:5" x14ac:dyDescent="0.25">
      <c r="A33" s="43" t="s">
        <v>59</v>
      </c>
      <c r="B33" s="317">
        <v>74</v>
      </c>
      <c r="C33" s="42">
        <v>52</v>
      </c>
      <c r="D33" s="8"/>
      <c r="E33" s="34">
        <f t="shared" si="3"/>
        <v>126</v>
      </c>
    </row>
    <row r="34" spans="1:5" x14ac:dyDescent="0.25">
      <c r="A34" s="43" t="s">
        <v>60</v>
      </c>
      <c r="B34" s="317">
        <v>5122</v>
      </c>
      <c r="C34" s="42">
        <v>5634</v>
      </c>
      <c r="D34" s="8"/>
      <c r="E34" s="34">
        <f t="shared" si="3"/>
        <v>10756</v>
      </c>
    </row>
    <row r="35" spans="1:5" x14ac:dyDescent="0.25">
      <c r="A35" s="43" t="s">
        <v>61</v>
      </c>
      <c r="B35" s="317">
        <v>403</v>
      </c>
      <c r="C35" s="42">
        <v>466</v>
      </c>
      <c r="D35" s="8"/>
      <c r="E35" s="34">
        <f t="shared" si="3"/>
        <v>869</v>
      </c>
    </row>
    <row r="36" spans="1:5" x14ac:dyDescent="0.25">
      <c r="A36" s="43" t="s">
        <v>62</v>
      </c>
      <c r="B36" s="317">
        <v>6243</v>
      </c>
      <c r="C36" s="42">
        <v>6986</v>
      </c>
      <c r="D36" s="8"/>
      <c r="E36" s="34">
        <f t="shared" si="3"/>
        <v>13229</v>
      </c>
    </row>
    <row r="37" spans="1:5" x14ac:dyDescent="0.25">
      <c r="A37" s="43" t="s">
        <v>63</v>
      </c>
      <c r="B37" s="317">
        <v>404</v>
      </c>
      <c r="C37" s="42">
        <v>511</v>
      </c>
      <c r="D37" s="8"/>
      <c r="E37" s="34">
        <f t="shared" si="3"/>
        <v>915</v>
      </c>
    </row>
    <row r="38" spans="1:5" x14ac:dyDescent="0.25">
      <c r="A38" s="43" t="s">
        <v>27</v>
      </c>
      <c r="B38" s="317">
        <v>9495</v>
      </c>
      <c r="C38" s="42">
        <v>9577</v>
      </c>
      <c r="D38" s="8"/>
      <c r="E38" s="34">
        <f t="shared" si="3"/>
        <v>19072</v>
      </c>
    </row>
    <row r="39" spans="1:5" x14ac:dyDescent="0.25">
      <c r="A39" s="43" t="s">
        <v>28</v>
      </c>
      <c r="B39" s="317">
        <v>841</v>
      </c>
      <c r="C39" s="42">
        <v>810</v>
      </c>
      <c r="D39" s="8"/>
      <c r="E39" s="34">
        <f t="shared" si="3"/>
        <v>1651</v>
      </c>
    </row>
    <row r="40" spans="1:5" x14ac:dyDescent="0.25">
      <c r="A40" s="43" t="s">
        <v>64</v>
      </c>
      <c r="B40" s="317">
        <v>1508</v>
      </c>
      <c r="C40" s="42">
        <v>1454</v>
      </c>
      <c r="D40" s="8"/>
      <c r="E40" s="34">
        <f t="shared" si="3"/>
        <v>2962</v>
      </c>
    </row>
    <row r="41" spans="1:5" x14ac:dyDescent="0.25">
      <c r="A41" s="43" t="s">
        <v>65</v>
      </c>
      <c r="B41" s="317">
        <v>60</v>
      </c>
      <c r="C41" s="42">
        <v>84</v>
      </c>
      <c r="D41" s="8"/>
      <c r="E41" s="34">
        <f t="shared" si="3"/>
        <v>144</v>
      </c>
    </row>
    <row r="42" spans="1:5" x14ac:dyDescent="0.25">
      <c r="A42" s="43" t="s">
        <v>25</v>
      </c>
      <c r="B42" s="317">
        <v>1952</v>
      </c>
      <c r="C42" s="42">
        <v>2038</v>
      </c>
      <c r="D42" s="8"/>
      <c r="E42" s="34">
        <f t="shared" si="3"/>
        <v>3990</v>
      </c>
    </row>
    <row r="43" spans="1:5" x14ac:dyDescent="0.25">
      <c r="A43" s="43" t="s">
        <v>26</v>
      </c>
      <c r="B43" s="317">
        <v>107</v>
      </c>
      <c r="C43" s="42">
        <v>136</v>
      </c>
      <c r="D43" s="8"/>
      <c r="E43" s="34">
        <f t="shared" si="3"/>
        <v>243</v>
      </c>
    </row>
    <row r="44" spans="1:5" x14ac:dyDescent="0.25">
      <c r="A44" s="34"/>
      <c r="B44" s="34"/>
      <c r="C44" s="42"/>
      <c r="D44" s="42"/>
      <c r="E44" s="34"/>
    </row>
    <row r="45" spans="1:5" x14ac:dyDescent="0.25">
      <c r="A45" s="39" t="s">
        <v>29</v>
      </c>
      <c r="B45" s="34">
        <f t="shared" ref="B45:C45" si="4">SUM(B15:B43)</f>
        <v>88071</v>
      </c>
      <c r="C45" s="42">
        <f t="shared" si="4"/>
        <v>82251</v>
      </c>
      <c r="D45" s="34">
        <f t="shared" ref="D45:E45" si="5">SUM(D15:D43)</f>
        <v>0</v>
      </c>
      <c r="E45" s="34">
        <f t="shared" si="5"/>
        <v>170322</v>
      </c>
    </row>
  </sheetData>
  <mergeCells count="8">
    <mergeCell ref="E15:E16"/>
    <mergeCell ref="E23:E24"/>
    <mergeCell ref="B15:B16"/>
    <mergeCell ref="B23:B24"/>
    <mergeCell ref="C15:C16"/>
    <mergeCell ref="C23:C24"/>
    <mergeCell ref="D15:D16"/>
    <mergeCell ref="D23:D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110" zoomScaleNormal="110" workbookViewId="0">
      <selection activeCell="Q22" sqref="Q22"/>
    </sheetView>
  </sheetViews>
  <sheetFormatPr defaultRowHeight="15" x14ac:dyDescent="0.25"/>
  <cols>
    <col min="1" max="1" width="20.140625" customWidth="1"/>
    <col min="3" max="3" width="10.85546875" customWidth="1"/>
    <col min="4" max="4" width="11" customWidth="1"/>
    <col min="7" max="7" width="13.28515625" customWidth="1"/>
    <col min="11" max="11" width="12.7109375" customWidth="1"/>
    <col min="12" max="12" width="10.7109375" customWidth="1"/>
    <col min="13" max="14" width="10.28515625" customWidth="1"/>
  </cols>
  <sheetData>
    <row r="1" spans="1:15" ht="100.9" x14ac:dyDescent="0.3">
      <c r="A1" s="40" t="s">
        <v>55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32" t="s">
        <v>8</v>
      </c>
      <c r="I1" s="32" t="s">
        <v>9</v>
      </c>
      <c r="J1" s="32" t="s">
        <v>10</v>
      </c>
      <c r="K1" s="41" t="s">
        <v>11</v>
      </c>
      <c r="L1" s="41" t="s">
        <v>12</v>
      </c>
      <c r="M1" s="41" t="s">
        <v>13</v>
      </c>
      <c r="N1" s="41" t="s">
        <v>14</v>
      </c>
    </row>
    <row r="2" spans="1:15" ht="14.45" x14ac:dyDescent="0.3">
      <c r="A2" s="33" t="s">
        <v>43</v>
      </c>
      <c r="B2" s="36">
        <f t="shared" ref="B2:B13" si="0">SUM(C2+F2)</f>
        <v>1397</v>
      </c>
      <c r="C2" s="34">
        <v>1304</v>
      </c>
      <c r="D2" s="35">
        <f t="shared" ref="D2:D13" si="1">SUM(C2/B2)</f>
        <v>0.93342877594846096</v>
      </c>
      <c r="E2" s="35">
        <f t="shared" ref="E2:E13" si="2">SUM(F2/B2)</f>
        <v>6.6571224051539007E-2</v>
      </c>
      <c r="F2" s="36">
        <v>93</v>
      </c>
      <c r="G2" s="34">
        <v>0</v>
      </c>
      <c r="H2" s="34"/>
      <c r="I2" s="34"/>
      <c r="J2" s="36">
        <v>93</v>
      </c>
      <c r="K2" s="38">
        <v>1.9907407407407408E-3</v>
      </c>
      <c r="L2" s="37">
        <v>1.019675925925926E-2</v>
      </c>
      <c r="M2" s="45">
        <v>8.113425925925925E-3</v>
      </c>
      <c r="N2" s="37">
        <v>2.2916666666666667E-3</v>
      </c>
    </row>
    <row r="3" spans="1:15" ht="14.45" x14ac:dyDescent="0.3">
      <c r="A3" s="33" t="s">
        <v>44</v>
      </c>
      <c r="B3" s="36">
        <f t="shared" si="0"/>
        <v>1334</v>
      </c>
      <c r="C3" s="34">
        <v>1272</v>
      </c>
      <c r="D3" s="35">
        <f t="shared" si="1"/>
        <v>0.95352323838080955</v>
      </c>
      <c r="E3" s="35">
        <f t="shared" si="2"/>
        <v>4.6476761619190406E-2</v>
      </c>
      <c r="F3" s="36">
        <v>62</v>
      </c>
      <c r="G3" s="34">
        <v>0</v>
      </c>
      <c r="H3" s="34"/>
      <c r="I3" s="34"/>
      <c r="J3" s="36">
        <v>62</v>
      </c>
      <c r="K3" s="37">
        <v>9.4907407407407408E-4</v>
      </c>
      <c r="L3" s="37">
        <v>9.5949074074074079E-3</v>
      </c>
      <c r="M3" s="38">
        <v>6.5277777777777782E-3</v>
      </c>
      <c r="N3" s="38">
        <v>2.1527777777777778E-3</v>
      </c>
    </row>
    <row r="4" spans="1:15" x14ac:dyDescent="0.25">
      <c r="A4" s="33" t="s">
        <v>45</v>
      </c>
      <c r="B4" s="36">
        <f t="shared" si="0"/>
        <v>1492</v>
      </c>
      <c r="C4" s="34">
        <v>1397</v>
      </c>
      <c r="D4" s="35">
        <f t="shared" si="1"/>
        <v>0.93632707774798929</v>
      </c>
      <c r="E4" s="35">
        <f t="shared" si="2"/>
        <v>6.3672922252010725E-2</v>
      </c>
      <c r="F4" s="36">
        <v>95</v>
      </c>
      <c r="G4" s="34">
        <v>0</v>
      </c>
      <c r="H4" s="34">
        <v>21</v>
      </c>
      <c r="I4" s="34">
        <v>26</v>
      </c>
      <c r="J4" s="36">
        <v>95</v>
      </c>
      <c r="K4" s="37">
        <v>1.6319444444444445E-3</v>
      </c>
      <c r="L4" s="37">
        <v>8.1712962962962963E-3</v>
      </c>
      <c r="M4" s="37">
        <v>7.9976851851851858E-3</v>
      </c>
      <c r="N4" s="37">
        <v>2.4421296296296296E-3</v>
      </c>
    </row>
    <row r="5" spans="1:15" x14ac:dyDescent="0.25">
      <c r="A5" s="33" t="s">
        <v>46</v>
      </c>
      <c r="B5" s="36">
        <f t="shared" si="0"/>
        <v>1408</v>
      </c>
      <c r="C5" s="34">
        <v>1325</v>
      </c>
      <c r="D5" s="35">
        <f t="shared" si="1"/>
        <v>0.94105113636363635</v>
      </c>
      <c r="E5" s="35">
        <f t="shared" si="2"/>
        <v>5.894886363636364E-2</v>
      </c>
      <c r="F5" s="36">
        <v>83</v>
      </c>
      <c r="G5" s="34">
        <v>0</v>
      </c>
      <c r="H5" s="8">
        <v>9</v>
      </c>
      <c r="I5" s="8">
        <v>14</v>
      </c>
      <c r="J5" s="36">
        <v>83</v>
      </c>
      <c r="K5" s="37">
        <v>2.4421296296296296E-3</v>
      </c>
      <c r="L5" s="37">
        <v>7.5000000000000006E-3</v>
      </c>
      <c r="M5" s="37">
        <v>6.7476851851851856E-3</v>
      </c>
      <c r="N5" s="37">
        <v>2.0949074074074073E-3</v>
      </c>
    </row>
    <row r="6" spans="1:15" x14ac:dyDescent="0.25">
      <c r="A6" s="33" t="s">
        <v>47</v>
      </c>
      <c r="B6" s="36">
        <f t="shared" si="0"/>
        <v>1455</v>
      </c>
      <c r="C6" s="34">
        <v>1416</v>
      </c>
      <c r="D6" s="35">
        <f t="shared" si="1"/>
        <v>0.97319587628865978</v>
      </c>
      <c r="E6" s="35">
        <f t="shared" si="2"/>
        <v>2.6804123711340205E-2</v>
      </c>
      <c r="F6" s="34">
        <v>39</v>
      </c>
      <c r="G6" s="34">
        <v>0</v>
      </c>
      <c r="H6" s="8">
        <v>20</v>
      </c>
      <c r="I6" s="8">
        <v>21</v>
      </c>
      <c r="J6" s="36">
        <v>39</v>
      </c>
      <c r="K6" s="37">
        <v>2.9513888888888888E-3</v>
      </c>
      <c r="L6" s="37">
        <v>6.4351851851851861E-3</v>
      </c>
      <c r="M6" s="37">
        <v>2.7314814814814819E-3</v>
      </c>
      <c r="N6" s="37">
        <v>6.7129629629629625E-4</v>
      </c>
    </row>
    <row r="7" spans="1:15" x14ac:dyDescent="0.25">
      <c r="A7" s="33" t="s">
        <v>48</v>
      </c>
      <c r="B7" s="34">
        <f t="shared" si="0"/>
        <v>1362</v>
      </c>
      <c r="C7" s="34">
        <v>1343</v>
      </c>
      <c r="D7" s="35">
        <f t="shared" si="1"/>
        <v>0.98604992657856094</v>
      </c>
      <c r="E7" s="35">
        <f t="shared" si="2"/>
        <v>1.3950073421439061E-2</v>
      </c>
      <c r="F7" s="34">
        <v>19</v>
      </c>
      <c r="G7" s="34">
        <v>0</v>
      </c>
      <c r="H7" s="8">
        <v>14</v>
      </c>
      <c r="I7" s="8">
        <v>15</v>
      </c>
      <c r="J7" s="34">
        <v>19</v>
      </c>
      <c r="K7" s="37">
        <v>2.5115740740740741E-3</v>
      </c>
      <c r="L7" s="37">
        <v>6.1921296296296299E-3</v>
      </c>
      <c r="M7" s="37">
        <v>7.0601851851851847E-4</v>
      </c>
      <c r="N7" s="37">
        <v>3.8194444444444446E-4</v>
      </c>
    </row>
    <row r="8" spans="1:15" x14ac:dyDescent="0.25">
      <c r="A8" s="33" t="s">
        <v>49</v>
      </c>
      <c r="B8" s="34">
        <f t="shared" si="0"/>
        <v>1450</v>
      </c>
      <c r="C8" s="34">
        <v>1426</v>
      </c>
      <c r="D8" s="35">
        <f t="shared" si="1"/>
        <v>0.98344827586206895</v>
      </c>
      <c r="E8" s="35">
        <f t="shared" si="2"/>
        <v>1.6551724137931035E-2</v>
      </c>
      <c r="F8" s="34">
        <v>24</v>
      </c>
      <c r="G8" s="34">
        <v>0</v>
      </c>
      <c r="H8" s="28">
        <v>17</v>
      </c>
      <c r="I8" s="34">
        <v>20</v>
      </c>
      <c r="J8" s="34">
        <v>24</v>
      </c>
      <c r="K8" s="9">
        <v>2.9745370370370373E-3</v>
      </c>
      <c r="L8" s="37">
        <v>5.2546296296296299E-3</v>
      </c>
      <c r="M8" s="37">
        <v>3.8194444444444446E-4</v>
      </c>
      <c r="N8" s="37">
        <v>3.0092592592592595E-4</v>
      </c>
    </row>
    <row r="9" spans="1:15" x14ac:dyDescent="0.25">
      <c r="A9" s="33" t="s">
        <v>50</v>
      </c>
      <c r="B9" s="34">
        <f t="shared" si="0"/>
        <v>1665</v>
      </c>
      <c r="C9" s="34">
        <v>1613</v>
      </c>
      <c r="D9" s="35">
        <f t="shared" si="1"/>
        <v>0.96876876876876872</v>
      </c>
      <c r="E9" s="35">
        <f t="shared" si="2"/>
        <v>3.123123123123123E-2</v>
      </c>
      <c r="F9" s="34">
        <v>52</v>
      </c>
      <c r="G9" s="34">
        <v>0</v>
      </c>
      <c r="H9" s="34">
        <v>30</v>
      </c>
      <c r="I9" s="34">
        <v>8</v>
      </c>
      <c r="J9" s="34">
        <v>52</v>
      </c>
      <c r="K9" s="37">
        <v>2.9166666666666668E-3</v>
      </c>
      <c r="L9" s="37">
        <v>5.7870370370370376E-3</v>
      </c>
      <c r="M9" s="37">
        <v>9.0277777777777784E-4</v>
      </c>
      <c r="N9" s="37">
        <v>3.2407407407407406E-4</v>
      </c>
    </row>
    <row r="10" spans="1:15" x14ac:dyDescent="0.25">
      <c r="A10" s="33" t="s">
        <v>51</v>
      </c>
      <c r="B10" s="34">
        <f>SUM(C10+F10)</f>
        <v>1393</v>
      </c>
      <c r="C10" s="34">
        <v>1348</v>
      </c>
      <c r="D10" s="35">
        <f t="shared" si="1"/>
        <v>0.96769562096195261</v>
      </c>
      <c r="E10" s="35">
        <f t="shared" si="2"/>
        <v>3.2304379038047379E-2</v>
      </c>
      <c r="F10" s="34">
        <v>45</v>
      </c>
      <c r="G10" s="34">
        <v>0</v>
      </c>
      <c r="H10" s="34">
        <v>32</v>
      </c>
      <c r="I10" s="34">
        <v>37</v>
      </c>
      <c r="J10" s="34">
        <v>45</v>
      </c>
      <c r="K10" s="37">
        <v>3.2291666666666666E-3</v>
      </c>
      <c r="L10" s="37">
        <v>5.3819444444444453E-3</v>
      </c>
      <c r="M10" s="37">
        <v>3.9351851851851852E-4</v>
      </c>
      <c r="N10" s="37">
        <v>2.6620370370370372E-4</v>
      </c>
    </row>
    <row r="11" spans="1:15" x14ac:dyDescent="0.25">
      <c r="A11" s="33" t="s">
        <v>52</v>
      </c>
      <c r="B11" s="34">
        <f t="shared" si="0"/>
        <v>1428</v>
      </c>
      <c r="C11" s="34">
        <v>1381</v>
      </c>
      <c r="D11" s="35">
        <f t="shared" si="1"/>
        <v>0.96708683473389356</v>
      </c>
      <c r="E11" s="35">
        <f t="shared" si="2"/>
        <v>3.2913165266106444E-2</v>
      </c>
      <c r="F11" s="34">
        <v>47</v>
      </c>
      <c r="G11" s="34">
        <v>0</v>
      </c>
      <c r="H11" s="34">
        <v>25</v>
      </c>
      <c r="I11" s="34">
        <v>28</v>
      </c>
      <c r="J11" s="34">
        <v>47</v>
      </c>
      <c r="K11" s="37">
        <v>3.472222222222222E-3</v>
      </c>
      <c r="L11" s="37">
        <v>6.0069444444444441E-3</v>
      </c>
      <c r="M11" s="9">
        <v>1.4583333333333334E-3</v>
      </c>
      <c r="N11" s="37">
        <v>3.9351851851851852E-4</v>
      </c>
    </row>
    <row r="12" spans="1:15" x14ac:dyDescent="0.25">
      <c r="A12" s="33" t="s">
        <v>53</v>
      </c>
      <c r="B12" s="42">
        <f t="shared" si="0"/>
        <v>1002</v>
      </c>
      <c r="C12" s="42">
        <v>955</v>
      </c>
      <c r="D12" s="318">
        <f t="shared" si="1"/>
        <v>0.95309381237524948</v>
      </c>
      <c r="E12" s="318">
        <f t="shared" si="2"/>
        <v>4.6906187624750496E-2</v>
      </c>
      <c r="F12" s="42">
        <v>47</v>
      </c>
      <c r="G12" s="42">
        <v>0</v>
      </c>
      <c r="H12" s="42">
        <v>41</v>
      </c>
      <c r="I12" s="42">
        <v>43</v>
      </c>
      <c r="J12" s="42">
        <v>47</v>
      </c>
      <c r="K12" s="320">
        <v>3.530092592592592E-3</v>
      </c>
      <c r="L12" s="319">
        <v>5.9259259259259256E-3</v>
      </c>
      <c r="M12" s="319">
        <v>2.5462962962962961E-4</v>
      </c>
      <c r="N12" s="319">
        <v>1.6203703703703703E-4</v>
      </c>
      <c r="O12" s="321"/>
    </row>
    <row r="13" spans="1:15" x14ac:dyDescent="0.25">
      <c r="A13" s="33" t="s">
        <v>54</v>
      </c>
      <c r="B13" s="42">
        <f t="shared" si="0"/>
        <v>0</v>
      </c>
      <c r="C13" s="42"/>
      <c r="D13" s="318" t="e">
        <f t="shared" si="1"/>
        <v>#DIV/0!</v>
      </c>
      <c r="E13" s="318" t="e">
        <f t="shared" si="2"/>
        <v>#DIV/0!</v>
      </c>
      <c r="F13" s="42"/>
      <c r="G13" s="42">
        <v>0</v>
      </c>
      <c r="H13" s="42"/>
      <c r="I13" s="42"/>
      <c r="J13" s="42"/>
      <c r="K13" s="354"/>
      <c r="L13" s="319"/>
      <c r="M13" s="319"/>
      <c r="N13" s="319"/>
      <c r="O13" s="321"/>
    </row>
    <row r="14" spans="1:15" x14ac:dyDescent="0.25">
      <c r="A14" s="33"/>
      <c r="B14" s="42"/>
      <c r="C14" s="42"/>
      <c r="D14" s="318"/>
      <c r="E14" s="318"/>
      <c r="F14" s="42"/>
      <c r="G14" s="42"/>
      <c r="H14" s="42"/>
      <c r="I14" s="42"/>
      <c r="J14" s="42"/>
      <c r="K14" s="355"/>
      <c r="L14" s="42"/>
      <c r="M14" s="42"/>
      <c r="N14" s="42"/>
      <c r="O14" s="321"/>
    </row>
    <row r="15" spans="1:15" x14ac:dyDescent="0.25">
      <c r="A15" s="39" t="s">
        <v>33</v>
      </c>
      <c r="B15" s="42">
        <f>SUM(B2:B14)</f>
        <v>15386</v>
      </c>
      <c r="C15" s="42">
        <f>SUM(C2:C14)</f>
        <v>14780</v>
      </c>
      <c r="D15" s="318">
        <f>C15/B15</f>
        <v>0.96061354478096972</v>
      </c>
      <c r="E15" s="318">
        <f>F15/B15</f>
        <v>3.9386455219030288E-2</v>
      </c>
      <c r="F15" s="356">
        <f t="shared" ref="F15:J15" si="3">SUM(F2:F14)</f>
        <v>606</v>
      </c>
      <c r="G15" s="42">
        <f t="shared" si="3"/>
        <v>0</v>
      </c>
      <c r="H15" s="42">
        <f t="shared" si="3"/>
        <v>209</v>
      </c>
      <c r="I15" s="42">
        <f t="shared" si="3"/>
        <v>212</v>
      </c>
      <c r="J15" s="42">
        <f t="shared" si="3"/>
        <v>606</v>
      </c>
      <c r="K15" s="314">
        <v>3.530092592592592E-3</v>
      </c>
      <c r="L15" s="314">
        <v>6.9228452488347613E-3</v>
      </c>
      <c r="M15" s="314">
        <v>4.5435307419630852E-3</v>
      </c>
      <c r="N15" s="314">
        <v>1.0305632298401243E-3</v>
      </c>
      <c r="O15" s="321"/>
    </row>
    <row r="17" spans="1:13" ht="76.5" x14ac:dyDescent="0.25">
      <c r="A17" s="40" t="s">
        <v>56</v>
      </c>
      <c r="B17" s="41" t="s">
        <v>2</v>
      </c>
      <c r="C17" s="41" t="s">
        <v>3</v>
      </c>
      <c r="D17" s="41" t="s">
        <v>4</v>
      </c>
      <c r="E17" s="41" t="s">
        <v>5</v>
      </c>
      <c r="F17" s="41" t="s">
        <v>6</v>
      </c>
      <c r="G17" s="32" t="s">
        <v>8</v>
      </c>
      <c r="H17" s="32" t="s">
        <v>9</v>
      </c>
      <c r="I17" s="32" t="s">
        <v>10</v>
      </c>
      <c r="J17" s="41" t="s">
        <v>12</v>
      </c>
      <c r="K17" s="41" t="s">
        <v>13</v>
      </c>
      <c r="L17" s="41" t="s">
        <v>14</v>
      </c>
    </row>
    <row r="18" spans="1:13" x14ac:dyDescent="0.25">
      <c r="A18" s="33" t="s">
        <v>43</v>
      </c>
      <c r="B18" s="36">
        <f>SUM(C18+F18)</f>
        <v>3147</v>
      </c>
      <c r="C18" s="34">
        <v>3116</v>
      </c>
      <c r="D18" s="35">
        <f>SUM(C18/B18)</f>
        <v>0.99014934858595482</v>
      </c>
      <c r="E18" s="35">
        <f>SUM(F18/B18)</f>
        <v>9.850651414045123E-3</v>
      </c>
      <c r="F18" s="36">
        <v>31</v>
      </c>
      <c r="G18" s="34" t="s">
        <v>34</v>
      </c>
      <c r="H18" s="34"/>
      <c r="I18" s="34">
        <v>31</v>
      </c>
      <c r="J18" s="38">
        <v>4.5370370370370365E-3</v>
      </c>
      <c r="K18" s="38">
        <v>6.8287037037037025E-4</v>
      </c>
      <c r="L18" s="37">
        <v>1.8518518518518518E-4</v>
      </c>
    </row>
    <row r="19" spans="1:13" x14ac:dyDescent="0.25">
      <c r="A19" s="33" t="s">
        <v>44</v>
      </c>
      <c r="B19" s="36">
        <f t="shared" ref="B19:B29" si="4">SUM(C19+F19)</f>
        <v>2411</v>
      </c>
      <c r="C19" s="34">
        <v>2393</v>
      </c>
      <c r="D19" s="35">
        <f t="shared" ref="D19:D29" si="5">SUM(C19/B19)</f>
        <v>0.99253421816673582</v>
      </c>
      <c r="E19" s="35">
        <f t="shared" ref="E19:E29" si="6">SUM(F19/B19)</f>
        <v>7.4657818332642054E-3</v>
      </c>
      <c r="F19" s="36">
        <v>18</v>
      </c>
      <c r="G19" s="34" t="s">
        <v>34</v>
      </c>
      <c r="H19" s="34"/>
      <c r="I19" s="36">
        <v>18</v>
      </c>
      <c r="J19" s="37">
        <v>3.6689814814814814E-3</v>
      </c>
      <c r="K19" s="38">
        <v>4.8611111111111104E-4</v>
      </c>
      <c r="L19" s="38">
        <v>4.0509259259259258E-4</v>
      </c>
    </row>
    <row r="20" spans="1:13" x14ac:dyDescent="0.25">
      <c r="A20" s="33" t="s">
        <v>45</v>
      </c>
      <c r="B20" s="36">
        <f t="shared" si="4"/>
        <v>2339</v>
      </c>
      <c r="C20" s="34">
        <v>2317</v>
      </c>
      <c r="D20" s="35">
        <f t="shared" si="5"/>
        <v>0.99059427105600684</v>
      </c>
      <c r="E20" s="35">
        <f t="shared" si="6"/>
        <v>9.40572894399316E-3</v>
      </c>
      <c r="F20" s="36">
        <v>22</v>
      </c>
      <c r="G20" s="34"/>
      <c r="H20" s="34"/>
      <c r="I20" s="36">
        <v>22</v>
      </c>
      <c r="J20" s="37">
        <v>3.7485813392157804E-3</v>
      </c>
      <c r="K20" s="37">
        <v>4.6296296296296293E-4</v>
      </c>
      <c r="L20" s="37">
        <v>2.199074074074074E-4</v>
      </c>
    </row>
    <row r="21" spans="1:13" x14ac:dyDescent="0.25">
      <c r="A21" s="33" t="s">
        <v>46</v>
      </c>
      <c r="B21" s="36">
        <f t="shared" si="4"/>
        <v>1836</v>
      </c>
      <c r="C21" s="34">
        <v>1792</v>
      </c>
      <c r="D21" s="35">
        <f t="shared" si="5"/>
        <v>0.97603485838779958</v>
      </c>
      <c r="E21" s="35">
        <f t="shared" si="6"/>
        <v>2.3965141612200435E-2</v>
      </c>
      <c r="F21" s="36">
        <v>44</v>
      </c>
      <c r="G21" s="8"/>
      <c r="H21" s="8"/>
      <c r="I21" s="36">
        <v>44</v>
      </c>
      <c r="J21" s="37">
        <v>3.472222222222222E-3</v>
      </c>
      <c r="K21" s="37">
        <v>5.2083333333333333E-4</v>
      </c>
      <c r="L21" s="37">
        <v>3.9351851851851852E-4</v>
      </c>
    </row>
    <row r="22" spans="1:13" x14ac:dyDescent="0.25">
      <c r="A22" s="33" t="s">
        <v>47</v>
      </c>
      <c r="B22" s="36">
        <f t="shared" si="4"/>
        <v>2149</v>
      </c>
      <c r="C22" s="34">
        <v>2133</v>
      </c>
      <c r="D22" s="35">
        <f t="shared" si="5"/>
        <v>0.99255467659376451</v>
      </c>
      <c r="E22" s="35">
        <f t="shared" si="6"/>
        <v>7.4453234062354587E-3</v>
      </c>
      <c r="F22" s="34">
        <v>16</v>
      </c>
      <c r="G22" s="8"/>
      <c r="H22" s="8"/>
      <c r="I22" s="36">
        <v>16</v>
      </c>
      <c r="J22" s="37">
        <v>3.4027777777777784E-3</v>
      </c>
      <c r="K22" s="37">
        <v>3.5879629629629635E-4</v>
      </c>
      <c r="L22" s="37">
        <v>1.5046296296296297E-4</v>
      </c>
    </row>
    <row r="23" spans="1:13" x14ac:dyDescent="0.25">
      <c r="A23" s="33" t="s">
        <v>48</v>
      </c>
      <c r="B23" s="34">
        <f t="shared" si="4"/>
        <v>2001</v>
      </c>
      <c r="C23" s="34">
        <v>1965</v>
      </c>
      <c r="D23" s="35">
        <f t="shared" si="5"/>
        <v>0.98200899550224885</v>
      </c>
      <c r="E23" s="35">
        <f t="shared" si="6"/>
        <v>1.7991004497751123E-2</v>
      </c>
      <c r="F23" s="34">
        <v>36</v>
      </c>
      <c r="G23" s="8"/>
      <c r="H23" s="8"/>
      <c r="I23" s="34">
        <v>36</v>
      </c>
      <c r="J23" s="37">
        <v>3.483796296296296E-3</v>
      </c>
      <c r="K23" s="37">
        <v>6.4814814814814813E-4</v>
      </c>
      <c r="L23" s="37">
        <v>3.1250000000000001E-4</v>
      </c>
    </row>
    <row r="24" spans="1:13" x14ac:dyDescent="0.25">
      <c r="A24" s="33" t="s">
        <v>49</v>
      </c>
      <c r="B24" s="34">
        <f t="shared" si="4"/>
        <v>2008</v>
      </c>
      <c r="C24" s="34">
        <v>1986</v>
      </c>
      <c r="D24" s="35">
        <f t="shared" si="5"/>
        <v>0.98904382470119523</v>
      </c>
      <c r="E24" s="35">
        <f t="shared" si="6"/>
        <v>1.0956175298804782E-2</v>
      </c>
      <c r="F24" s="34">
        <v>22</v>
      </c>
      <c r="G24" s="28"/>
      <c r="H24" s="34"/>
      <c r="I24" s="34">
        <v>22</v>
      </c>
      <c r="J24" s="37">
        <v>3.3564814814814811E-3</v>
      </c>
      <c r="K24" s="37">
        <v>4.9768518518518521E-4</v>
      </c>
      <c r="L24" s="37">
        <v>2.6620370370370372E-4</v>
      </c>
    </row>
    <row r="25" spans="1:13" x14ac:dyDescent="0.25">
      <c r="A25" s="33" t="s">
        <v>50</v>
      </c>
      <c r="B25" s="34">
        <f t="shared" si="4"/>
        <v>2463</v>
      </c>
      <c r="C25" s="34">
        <v>2432</v>
      </c>
      <c r="D25" s="35">
        <f t="shared" si="5"/>
        <v>0.98741372310190823</v>
      </c>
      <c r="E25" s="35">
        <f t="shared" si="6"/>
        <v>1.2586276898091758E-2</v>
      </c>
      <c r="F25" s="34">
        <v>31</v>
      </c>
      <c r="G25" s="34"/>
      <c r="H25" s="34"/>
      <c r="I25" s="34">
        <v>31</v>
      </c>
      <c r="J25" s="37">
        <v>3.6342592592592594E-3</v>
      </c>
      <c r="K25" s="37">
        <v>4.8611111111111104E-4</v>
      </c>
      <c r="L25" s="37">
        <v>2.0833333333333335E-4</v>
      </c>
    </row>
    <row r="26" spans="1:13" x14ac:dyDescent="0.25">
      <c r="A26" s="33" t="s">
        <v>51</v>
      </c>
      <c r="B26" s="34">
        <f t="shared" si="4"/>
        <v>2098</v>
      </c>
      <c r="C26" s="34">
        <v>1963</v>
      </c>
      <c r="D26" s="35">
        <f t="shared" si="5"/>
        <v>0.93565300285986652</v>
      </c>
      <c r="E26" s="35">
        <f t="shared" si="6"/>
        <v>6.4346997140133463E-2</v>
      </c>
      <c r="F26" s="34">
        <v>135</v>
      </c>
      <c r="G26" s="34"/>
      <c r="H26" s="34"/>
      <c r="I26" s="34">
        <v>135</v>
      </c>
      <c r="J26" s="37">
        <v>3.4490740740740745E-3</v>
      </c>
      <c r="K26" s="37">
        <v>5.0347222222222225E-3</v>
      </c>
      <c r="L26" s="37">
        <v>8.1018518518518516E-4</v>
      </c>
    </row>
    <row r="27" spans="1:13" x14ac:dyDescent="0.25">
      <c r="A27" s="33" t="s">
        <v>52</v>
      </c>
      <c r="B27" s="34">
        <f t="shared" si="4"/>
        <v>2133</v>
      </c>
      <c r="C27" s="34">
        <v>1958</v>
      </c>
      <c r="D27" s="35">
        <f t="shared" si="5"/>
        <v>0.91795593061415848</v>
      </c>
      <c r="E27" s="35">
        <f t="shared" si="6"/>
        <v>8.2044069385841537E-2</v>
      </c>
      <c r="F27" s="34">
        <v>175</v>
      </c>
      <c r="G27" s="34"/>
      <c r="H27" s="34"/>
      <c r="I27" s="34">
        <v>175</v>
      </c>
      <c r="J27" s="37">
        <v>3.7268518518518514E-3</v>
      </c>
      <c r="K27" s="9">
        <v>1.9444444444444442E-3</v>
      </c>
      <c r="L27" s="37">
        <v>1.5856481481481479E-3</v>
      </c>
    </row>
    <row r="28" spans="1:13" s="321" customFormat="1" x14ac:dyDescent="0.25">
      <c r="A28" s="46" t="s">
        <v>53</v>
      </c>
      <c r="B28" s="42">
        <f t="shared" si="4"/>
        <v>1999</v>
      </c>
      <c r="C28" s="42">
        <v>1478</v>
      </c>
      <c r="D28" s="318">
        <f t="shared" si="5"/>
        <v>0.73936968484242116</v>
      </c>
      <c r="E28" s="318">
        <f t="shared" si="6"/>
        <v>0.26063031515757878</v>
      </c>
      <c r="F28" s="42">
        <v>521</v>
      </c>
      <c r="G28" s="42"/>
      <c r="H28" s="42"/>
      <c r="I28" s="42">
        <v>521</v>
      </c>
      <c r="J28" s="319">
        <v>3.8888888888888883E-3</v>
      </c>
      <c r="K28" s="319">
        <v>3.7731481481481483E-3</v>
      </c>
      <c r="L28" s="319">
        <v>6.7245370370370367E-3</v>
      </c>
    </row>
    <row r="29" spans="1:13" x14ac:dyDescent="0.25">
      <c r="A29" s="33" t="s">
        <v>54</v>
      </c>
      <c r="B29" s="34">
        <f t="shared" si="4"/>
        <v>0</v>
      </c>
      <c r="C29" s="34"/>
      <c r="D29" s="35" t="e">
        <f t="shared" si="5"/>
        <v>#DIV/0!</v>
      </c>
      <c r="E29" s="35" t="e">
        <f t="shared" si="6"/>
        <v>#DIV/0!</v>
      </c>
      <c r="F29" s="34"/>
      <c r="G29" s="34"/>
      <c r="H29" s="34"/>
      <c r="I29" s="34"/>
      <c r="J29" s="37"/>
      <c r="K29" s="37"/>
      <c r="L29" s="37"/>
    </row>
    <row r="30" spans="1:13" x14ac:dyDescent="0.25">
      <c r="A30" s="33"/>
      <c r="B30" s="34"/>
      <c r="C30" s="34"/>
      <c r="D30" s="35"/>
      <c r="E30" s="35"/>
      <c r="F30" s="34"/>
      <c r="G30" s="34"/>
      <c r="H30" s="34"/>
      <c r="I30" s="34"/>
      <c r="J30" s="34"/>
      <c r="K30" s="34"/>
      <c r="L30" s="34"/>
    </row>
    <row r="31" spans="1:13" x14ac:dyDescent="0.25">
      <c r="A31" s="39" t="s">
        <v>33</v>
      </c>
      <c r="B31" s="34">
        <f>SUM(B18:B30)</f>
        <v>24584</v>
      </c>
      <c r="C31" s="34">
        <f>SUM(C18:C30)</f>
        <v>23533</v>
      </c>
      <c r="D31" s="35">
        <f>C31/B31</f>
        <v>0.95724861698665797</v>
      </c>
      <c r="E31" s="35">
        <f>F31/B31</f>
        <v>4.2751383013342012E-2</v>
      </c>
      <c r="F31" s="36">
        <f t="shared" ref="F31:I31" si="7">SUM(F18:F30)</f>
        <v>1051</v>
      </c>
      <c r="G31" s="34">
        <f t="shared" si="7"/>
        <v>0</v>
      </c>
      <c r="H31" s="34">
        <f t="shared" si="7"/>
        <v>0</v>
      </c>
      <c r="I31" s="34">
        <f t="shared" si="7"/>
        <v>1051</v>
      </c>
      <c r="J31" s="314">
        <v>3.7075054966154699E-3</v>
      </c>
      <c r="K31" s="314">
        <v>2.9532720160693519E-3</v>
      </c>
      <c r="L31" s="314">
        <v>4.0056831148064734E-4</v>
      </c>
      <c r="M31" s="321"/>
    </row>
    <row r="33" spans="1:17" ht="45" x14ac:dyDescent="0.25">
      <c r="A33" s="44"/>
      <c r="B33" s="26">
        <v>43117</v>
      </c>
      <c r="C33" s="26">
        <v>43148</v>
      </c>
      <c r="D33" s="26">
        <v>43176</v>
      </c>
      <c r="E33" s="26">
        <v>43207</v>
      </c>
      <c r="F33" s="26">
        <v>43237</v>
      </c>
      <c r="G33" s="26">
        <v>43268</v>
      </c>
      <c r="H33" s="25">
        <v>43298</v>
      </c>
      <c r="I33" s="25">
        <v>43329</v>
      </c>
      <c r="J33" s="25">
        <v>43360</v>
      </c>
      <c r="K33" s="25">
        <v>43390</v>
      </c>
      <c r="L33" s="25">
        <v>43421</v>
      </c>
      <c r="M33" s="25">
        <v>43451</v>
      </c>
      <c r="N33" s="19" t="s">
        <v>70</v>
      </c>
      <c r="O33" s="19" t="s">
        <v>71</v>
      </c>
      <c r="P33" s="19" t="s">
        <v>18</v>
      </c>
    </row>
    <row r="34" spans="1:17" s="321" customFormat="1" x14ac:dyDescent="0.25">
      <c r="A34" s="46" t="s">
        <v>69</v>
      </c>
      <c r="B34" s="42">
        <v>2192</v>
      </c>
      <c r="C34" s="42">
        <v>1661</v>
      </c>
      <c r="D34" s="42">
        <v>2192</v>
      </c>
      <c r="E34" s="42">
        <v>1153</v>
      </c>
      <c r="F34" s="42">
        <v>1349</v>
      </c>
      <c r="G34" s="42">
        <v>1214</v>
      </c>
      <c r="H34" s="42">
        <v>1240</v>
      </c>
      <c r="I34" s="42">
        <v>1536</v>
      </c>
      <c r="J34" s="322">
        <v>1356</v>
      </c>
      <c r="K34" s="323">
        <v>1357</v>
      </c>
      <c r="L34" s="357">
        <v>1378</v>
      </c>
      <c r="M34" s="323"/>
      <c r="N34" s="42">
        <f>SUM(B34:M34)</f>
        <v>16628</v>
      </c>
      <c r="P34" s="324">
        <f>SUM(N34/M39)</f>
        <v>0.65049683123386282</v>
      </c>
    </row>
    <row r="35" spans="1:17" s="321" customFormat="1" x14ac:dyDescent="0.25">
      <c r="A35" s="46" t="s">
        <v>68</v>
      </c>
      <c r="B35" s="42">
        <v>955</v>
      </c>
      <c r="C35" s="42">
        <v>739</v>
      </c>
      <c r="D35" s="42">
        <v>955</v>
      </c>
      <c r="E35" s="42">
        <v>683</v>
      </c>
      <c r="F35" s="42">
        <v>800</v>
      </c>
      <c r="G35" s="42">
        <v>787</v>
      </c>
      <c r="H35" s="42">
        <v>755</v>
      </c>
      <c r="I35" s="42">
        <v>927</v>
      </c>
      <c r="J35" s="325">
        <v>770</v>
      </c>
      <c r="K35" s="323">
        <v>782</v>
      </c>
      <c r="L35" s="357">
        <v>781</v>
      </c>
      <c r="M35" s="323"/>
      <c r="O35" s="42">
        <f>SUM(B35:M35)</f>
        <v>8934</v>
      </c>
      <c r="P35" s="324">
        <f>SUM(O35/M39)</f>
        <v>0.34950316876613724</v>
      </c>
    </row>
    <row r="36" spans="1:17" x14ac:dyDescent="0.25">
      <c r="A36" s="34">
        <f>SUM(A6:A34)</f>
        <v>0</v>
      </c>
      <c r="B36" s="34">
        <f>SUM(B34:B35)</f>
        <v>3147</v>
      </c>
      <c r="C36" s="34">
        <f t="shared" ref="C36:O36" si="8">SUM(C34:C35)</f>
        <v>2400</v>
      </c>
      <c r="D36" s="34">
        <f t="shared" si="8"/>
        <v>3147</v>
      </c>
      <c r="E36" s="34">
        <f t="shared" si="8"/>
        <v>1836</v>
      </c>
      <c r="F36" s="34">
        <f t="shared" si="8"/>
        <v>2149</v>
      </c>
      <c r="G36" s="34">
        <f t="shared" si="8"/>
        <v>2001</v>
      </c>
      <c r="H36" s="34">
        <f t="shared" si="8"/>
        <v>1995</v>
      </c>
      <c r="I36" s="34">
        <f t="shared" si="8"/>
        <v>2463</v>
      </c>
      <c r="J36" s="34">
        <f t="shared" si="8"/>
        <v>2126</v>
      </c>
      <c r="K36" s="34">
        <f t="shared" si="8"/>
        <v>2139</v>
      </c>
      <c r="L36" s="34">
        <f t="shared" si="8"/>
        <v>2159</v>
      </c>
      <c r="M36" s="34">
        <f t="shared" si="8"/>
        <v>0</v>
      </c>
      <c r="N36" s="34">
        <f t="shared" si="8"/>
        <v>16628</v>
      </c>
      <c r="O36" s="34">
        <f t="shared" si="8"/>
        <v>8934</v>
      </c>
      <c r="P36" s="39"/>
      <c r="Q36" s="34"/>
    </row>
    <row r="37" spans="1:1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0" t="s">
        <v>72</v>
      </c>
      <c r="N37" s="30" t="s">
        <v>73</v>
      </c>
      <c r="O37" s="31"/>
      <c r="P37" s="31"/>
      <c r="Q37" s="31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18">
        <f>SUM(N36/M39)</f>
        <v>0.65049683123386282</v>
      </c>
      <c r="N38" s="18">
        <f>SUM(O36/M39)</f>
        <v>0.34950316876613724</v>
      </c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26" t="s">
        <v>32</v>
      </c>
      <c r="L39" s="327"/>
      <c r="M39" s="328">
        <f>SUM(A36:M36)</f>
        <v>25562</v>
      </c>
      <c r="N39" s="329"/>
      <c r="O39" s="31"/>
      <c r="P39" s="31"/>
      <c r="Q39" s="31"/>
    </row>
  </sheetData>
  <mergeCells count="2">
    <mergeCell ref="K39:L39"/>
    <mergeCell ref="M39:N3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J11" sqref="J11"/>
    </sheetView>
  </sheetViews>
  <sheetFormatPr defaultRowHeight="15" x14ac:dyDescent="0.25"/>
  <cols>
    <col min="1" max="1" width="17.7109375" customWidth="1"/>
    <col min="3" max="3" width="10.42578125" customWidth="1"/>
    <col min="4" max="4" width="10.7109375" customWidth="1"/>
    <col min="5" max="5" width="9.7109375" customWidth="1"/>
    <col min="6" max="6" width="12.7109375" customWidth="1"/>
    <col min="11" max="11" width="11.5703125" customWidth="1"/>
    <col min="12" max="12" width="10.5703125" customWidth="1"/>
    <col min="13" max="13" width="11.28515625" customWidth="1"/>
    <col min="14" max="14" width="9.7109375" customWidth="1"/>
  </cols>
  <sheetData>
    <row r="1" spans="1:14" ht="100.9" x14ac:dyDescent="0.3">
      <c r="A1" s="40" t="s">
        <v>55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32" t="s">
        <v>8</v>
      </c>
      <c r="I1" s="32" t="s">
        <v>9</v>
      </c>
      <c r="J1" s="32" t="s">
        <v>10</v>
      </c>
      <c r="K1" s="41" t="s">
        <v>11</v>
      </c>
      <c r="L1" s="41" t="s">
        <v>12</v>
      </c>
      <c r="M1" s="41" t="s">
        <v>13</v>
      </c>
      <c r="N1" s="41" t="s">
        <v>14</v>
      </c>
    </row>
    <row r="2" spans="1:14" ht="14.45" x14ac:dyDescent="0.3">
      <c r="A2" s="33" t="s">
        <v>43</v>
      </c>
      <c r="B2" s="36">
        <v>1397</v>
      </c>
      <c r="C2" s="34">
        <v>1304</v>
      </c>
      <c r="D2" s="35">
        <v>0.93342877594846096</v>
      </c>
      <c r="E2" s="35">
        <v>6.6571224051539007E-2</v>
      </c>
      <c r="F2" s="36">
        <v>93</v>
      </c>
      <c r="G2" s="34">
        <v>0</v>
      </c>
      <c r="H2" s="34"/>
      <c r="I2" s="34"/>
      <c r="J2" s="36">
        <v>93</v>
      </c>
      <c r="K2" s="38">
        <v>1.9907407407407408E-3</v>
      </c>
      <c r="L2" s="37">
        <v>1.019675925925926E-2</v>
      </c>
      <c r="M2" s="45">
        <v>8.113425925925925E-3</v>
      </c>
      <c r="N2" s="37">
        <v>2.2916666666666667E-3</v>
      </c>
    </row>
    <row r="3" spans="1:14" ht="14.45" x14ac:dyDescent="0.3">
      <c r="A3" s="33" t="s">
        <v>44</v>
      </c>
      <c r="B3" s="36">
        <v>1334</v>
      </c>
      <c r="C3" s="34">
        <v>1272</v>
      </c>
      <c r="D3" s="35">
        <v>0.95352323838080955</v>
      </c>
      <c r="E3" s="35">
        <v>4.6476761619190406E-2</v>
      </c>
      <c r="F3" s="36">
        <v>62</v>
      </c>
      <c r="G3" s="34">
        <v>0</v>
      </c>
      <c r="H3" s="34"/>
      <c r="I3" s="34"/>
      <c r="J3" s="36">
        <v>62</v>
      </c>
      <c r="K3" s="37">
        <v>9.4907407407407408E-4</v>
      </c>
      <c r="L3" s="37">
        <v>9.5949074074074079E-3</v>
      </c>
      <c r="M3" s="38">
        <v>6.5277777777777782E-3</v>
      </c>
      <c r="N3" s="38">
        <v>2.1527777777777778E-3</v>
      </c>
    </row>
    <row r="4" spans="1:14" ht="14.45" x14ac:dyDescent="0.3">
      <c r="A4" s="33" t="s">
        <v>45</v>
      </c>
      <c r="B4" s="36">
        <v>1492</v>
      </c>
      <c r="C4" s="34">
        <v>1397</v>
      </c>
      <c r="D4" s="35">
        <v>0.93632707774798929</v>
      </c>
      <c r="E4" s="35">
        <v>6.3672922252010725E-2</v>
      </c>
      <c r="F4" s="36">
        <v>95</v>
      </c>
      <c r="G4" s="34">
        <v>0</v>
      </c>
      <c r="H4" s="34">
        <v>21</v>
      </c>
      <c r="I4" s="34">
        <v>26</v>
      </c>
      <c r="J4" s="36">
        <v>95</v>
      </c>
      <c r="K4" s="37">
        <v>1.6319444444444445E-3</v>
      </c>
      <c r="L4" s="37">
        <v>8.1712962962962963E-3</v>
      </c>
      <c r="M4" s="37">
        <v>7.9976851851851858E-3</v>
      </c>
      <c r="N4" s="37">
        <v>2.4421296296296296E-3</v>
      </c>
    </row>
    <row r="5" spans="1:14" x14ac:dyDescent="0.25">
      <c r="A5" s="46" t="s">
        <v>39</v>
      </c>
      <c r="B5" s="36">
        <f>SUM(B2:B4)</f>
        <v>4223</v>
      </c>
      <c r="C5" s="36">
        <f>SUM(C2:C4)</f>
        <v>3973</v>
      </c>
      <c r="D5" s="35">
        <f>SUM(C5/B5)</f>
        <v>0.94080037887757517</v>
      </c>
      <c r="E5" s="35">
        <f>SUM(F5/B5)</f>
        <v>5.9199621122424814E-2</v>
      </c>
      <c r="F5" s="36">
        <f t="shared" ref="F5:J5" si="0">SUM(F2:F4)</f>
        <v>250</v>
      </c>
      <c r="G5" s="36">
        <f t="shared" si="0"/>
        <v>0</v>
      </c>
      <c r="H5" s="36">
        <f t="shared" si="0"/>
        <v>21</v>
      </c>
      <c r="I5" s="36">
        <f t="shared" si="0"/>
        <v>26</v>
      </c>
      <c r="J5" s="36">
        <f t="shared" si="0"/>
        <v>250</v>
      </c>
      <c r="K5" s="38">
        <v>1.9444444444444442E-3</v>
      </c>
      <c r="L5" s="314">
        <v>9.2939814814814812E-3</v>
      </c>
      <c r="M5" s="314">
        <v>7.6736111111111111E-3</v>
      </c>
      <c r="N5" s="314">
        <v>2.3032407407407407E-3</v>
      </c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76.5" x14ac:dyDescent="0.25">
      <c r="A7" s="40" t="s">
        <v>56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</row>
    <row r="8" spans="1:14" x14ac:dyDescent="0.25">
      <c r="A8" s="33" t="s">
        <v>43</v>
      </c>
      <c r="B8" s="36">
        <v>3147</v>
      </c>
      <c r="C8" s="34">
        <v>3116</v>
      </c>
      <c r="D8" s="35">
        <v>0.99014934858595482</v>
      </c>
      <c r="E8" s="35">
        <v>9.850651414045123E-3</v>
      </c>
      <c r="F8" s="36">
        <v>31</v>
      </c>
      <c r="G8" s="34" t="s">
        <v>34</v>
      </c>
      <c r="H8" s="34"/>
      <c r="I8" s="34">
        <v>31</v>
      </c>
      <c r="J8" s="38">
        <v>4.5370370370370365E-3</v>
      </c>
      <c r="K8" s="38">
        <v>6.8287037037037025E-4</v>
      </c>
      <c r="L8" s="37">
        <v>1.8518518518518518E-4</v>
      </c>
    </row>
    <row r="9" spans="1:14" x14ac:dyDescent="0.25">
      <c r="A9" s="33" t="s">
        <v>44</v>
      </c>
      <c r="B9" s="36">
        <v>2411</v>
      </c>
      <c r="C9" s="34">
        <v>2393</v>
      </c>
      <c r="D9" s="35">
        <v>0.99253421816673582</v>
      </c>
      <c r="E9" s="35">
        <v>7.4657818332642054E-3</v>
      </c>
      <c r="F9" s="36">
        <v>18</v>
      </c>
      <c r="G9" s="34" t="s">
        <v>34</v>
      </c>
      <c r="H9" s="34"/>
      <c r="I9" s="34">
        <v>18</v>
      </c>
      <c r="J9" s="38">
        <v>3.6689814814814814E-3</v>
      </c>
      <c r="K9" s="37">
        <v>4.8611111111111104E-4</v>
      </c>
      <c r="L9" s="37">
        <v>4.0509259259259258E-4</v>
      </c>
    </row>
    <row r="10" spans="1:14" x14ac:dyDescent="0.25">
      <c r="A10" s="33" t="s">
        <v>45</v>
      </c>
      <c r="B10" s="36">
        <v>2339</v>
      </c>
      <c r="C10" s="34">
        <v>2317</v>
      </c>
      <c r="D10" s="35">
        <v>0.99059427105600684</v>
      </c>
      <c r="E10" s="35">
        <v>9.40572894399316E-3</v>
      </c>
      <c r="F10" s="36">
        <v>22</v>
      </c>
      <c r="G10" s="34"/>
      <c r="H10" s="34"/>
      <c r="I10" s="34">
        <v>22</v>
      </c>
      <c r="J10" s="38">
        <v>3.7485813392157804E-3</v>
      </c>
      <c r="K10" s="37">
        <v>4.6296296296296293E-4</v>
      </c>
      <c r="L10" s="37">
        <v>2.199074074074074E-4</v>
      </c>
    </row>
    <row r="11" spans="1:14" x14ac:dyDescent="0.25">
      <c r="A11" s="46" t="s">
        <v>39</v>
      </c>
      <c r="B11" s="36">
        <v>5558</v>
      </c>
      <c r="C11" s="36">
        <v>5509</v>
      </c>
      <c r="D11" s="35">
        <v>0.99118387909319894</v>
      </c>
      <c r="E11" s="35">
        <v>8.8161209068010078E-3</v>
      </c>
      <c r="F11" s="36">
        <v>49</v>
      </c>
      <c r="G11" s="36">
        <v>0</v>
      </c>
      <c r="H11" s="36">
        <v>0</v>
      </c>
      <c r="I11" s="36">
        <v>49</v>
      </c>
      <c r="J11" s="315">
        <v>4.0393518518518521E-3</v>
      </c>
      <c r="K11" s="315">
        <v>5.6712962962962956E-4</v>
      </c>
      <c r="L11" s="314">
        <v>2.6620370370370372E-4</v>
      </c>
    </row>
    <row r="13" spans="1:14" x14ac:dyDescent="0.25">
      <c r="A13" s="44"/>
      <c r="B13" s="47">
        <v>43117</v>
      </c>
      <c r="C13" s="47">
        <v>43148</v>
      </c>
      <c r="D13" s="47">
        <v>43176</v>
      </c>
      <c r="E13" s="47" t="s">
        <v>40</v>
      </c>
    </row>
    <row r="14" spans="1:14" x14ac:dyDescent="0.25">
      <c r="A14" s="43" t="s">
        <v>69</v>
      </c>
      <c r="B14" s="42">
        <v>2192</v>
      </c>
      <c r="C14" s="42">
        <v>1661</v>
      </c>
      <c r="D14" s="42">
        <v>2192</v>
      </c>
      <c r="E14" s="34">
        <f>SUM(B14:D14)</f>
        <v>6045</v>
      </c>
    </row>
    <row r="15" spans="1:14" x14ac:dyDescent="0.25">
      <c r="A15" s="33" t="s">
        <v>68</v>
      </c>
      <c r="B15" s="42">
        <v>955</v>
      </c>
      <c r="C15" s="42">
        <v>739</v>
      </c>
      <c r="D15" s="42">
        <v>955</v>
      </c>
      <c r="E15" s="34">
        <f t="shared" ref="E15:E16" si="1">SUM(B15:D15)</f>
        <v>2649</v>
      </c>
    </row>
    <row r="16" spans="1:14" x14ac:dyDescent="0.25">
      <c r="A16" s="34" t="s">
        <v>40</v>
      </c>
      <c r="B16" s="34">
        <f>SUM(B14:B15)</f>
        <v>3147</v>
      </c>
      <c r="C16" s="34">
        <f t="shared" ref="C16:D16" si="2">SUM(C14:C15)</f>
        <v>2400</v>
      </c>
      <c r="D16" s="34">
        <f t="shared" si="2"/>
        <v>3147</v>
      </c>
      <c r="E16" s="34">
        <f t="shared" si="1"/>
        <v>8694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P12" sqref="P12"/>
    </sheetView>
  </sheetViews>
  <sheetFormatPr defaultRowHeight="15" x14ac:dyDescent="0.25"/>
  <cols>
    <col min="1" max="1" width="14.7109375" bestFit="1" customWidth="1"/>
    <col min="2" max="2" width="8.5703125" bestFit="1" customWidth="1"/>
    <col min="3" max="3" width="9.42578125" customWidth="1"/>
    <col min="4" max="4" width="10.140625" customWidth="1"/>
    <col min="5" max="5" width="8" bestFit="1" customWidth="1"/>
    <col min="6" max="6" width="11" customWidth="1"/>
    <col min="7" max="10" width="8.7109375" bestFit="1" customWidth="1"/>
    <col min="11" max="11" width="11.28515625" customWidth="1"/>
    <col min="12" max="12" width="10.28515625" customWidth="1"/>
    <col min="13" max="13" width="11.140625" customWidth="1"/>
    <col min="14" max="14" width="9.28515625" customWidth="1"/>
  </cols>
  <sheetData>
    <row r="1" spans="1:14" ht="100.9" x14ac:dyDescent="0.3">
      <c r="A1" s="40" t="s">
        <v>55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32" t="s">
        <v>8</v>
      </c>
      <c r="I1" s="32" t="s">
        <v>9</v>
      </c>
      <c r="J1" s="32" t="s">
        <v>10</v>
      </c>
      <c r="K1" s="41" t="s">
        <v>11</v>
      </c>
      <c r="L1" s="41" t="s">
        <v>12</v>
      </c>
      <c r="M1" s="41" t="s">
        <v>13</v>
      </c>
      <c r="N1" s="41" t="s">
        <v>14</v>
      </c>
    </row>
    <row r="2" spans="1:14" ht="14.45" x14ac:dyDescent="0.3">
      <c r="A2" s="33" t="s">
        <v>46</v>
      </c>
      <c r="B2" s="36">
        <v>1408</v>
      </c>
      <c r="C2" s="34">
        <v>1325</v>
      </c>
      <c r="D2" s="35">
        <v>0.94105113636363635</v>
      </c>
      <c r="E2" s="35">
        <v>5.894886363636364E-2</v>
      </c>
      <c r="F2" s="36">
        <v>83</v>
      </c>
      <c r="G2" s="34">
        <v>0</v>
      </c>
      <c r="H2" s="34">
        <v>9</v>
      </c>
      <c r="I2" s="34">
        <v>14</v>
      </c>
      <c r="J2" s="36">
        <v>83</v>
      </c>
      <c r="K2" s="38">
        <v>2.4421296296296296E-3</v>
      </c>
      <c r="L2" s="37">
        <v>7.5000000000000006E-3</v>
      </c>
      <c r="M2" s="45">
        <v>6.7476851851851856E-3</v>
      </c>
      <c r="N2" s="37">
        <v>2.0949074074074073E-3</v>
      </c>
    </row>
    <row r="3" spans="1:14" ht="14.45" x14ac:dyDescent="0.3">
      <c r="A3" s="33" t="s">
        <v>47</v>
      </c>
      <c r="B3" s="36">
        <v>1455</v>
      </c>
      <c r="C3" s="34">
        <v>1416</v>
      </c>
      <c r="D3" s="35">
        <v>0.97319587628865978</v>
      </c>
      <c r="E3" s="35">
        <v>2.6804123711340205E-2</v>
      </c>
      <c r="F3" s="36">
        <v>39</v>
      </c>
      <c r="G3" s="34">
        <v>0</v>
      </c>
      <c r="H3" s="34">
        <v>20</v>
      </c>
      <c r="I3" s="34">
        <v>21</v>
      </c>
      <c r="J3" s="36">
        <v>39</v>
      </c>
      <c r="K3" s="37">
        <v>2.9513888888888888E-3</v>
      </c>
      <c r="L3" s="37">
        <v>6.4351851851851861E-3</v>
      </c>
      <c r="M3" s="38">
        <v>2.7314814814814819E-3</v>
      </c>
      <c r="N3" s="38">
        <v>6.7129629629629625E-4</v>
      </c>
    </row>
    <row r="4" spans="1:14" ht="14.45" x14ac:dyDescent="0.3">
      <c r="A4" s="33" t="s">
        <v>48</v>
      </c>
      <c r="B4" s="36">
        <v>1362</v>
      </c>
      <c r="C4" s="34">
        <v>1343</v>
      </c>
      <c r="D4" s="35">
        <v>0.98604992657856094</v>
      </c>
      <c r="E4" s="35">
        <v>1.3950073421439061E-2</v>
      </c>
      <c r="F4" s="36">
        <v>19</v>
      </c>
      <c r="G4" s="34">
        <v>0</v>
      </c>
      <c r="H4" s="34">
        <v>14</v>
      </c>
      <c r="I4" s="34">
        <v>15</v>
      </c>
      <c r="J4" s="36">
        <v>19</v>
      </c>
      <c r="K4" s="37">
        <v>2.5115740740740741E-3</v>
      </c>
      <c r="L4" s="37">
        <v>6.1921296296296299E-3</v>
      </c>
      <c r="M4" s="37">
        <v>7.0601851851851847E-4</v>
      </c>
      <c r="N4" s="37">
        <v>3.8194444444444446E-4</v>
      </c>
    </row>
    <row r="5" spans="1:14" x14ac:dyDescent="0.25">
      <c r="A5" s="46" t="s">
        <v>39</v>
      </c>
      <c r="B5" s="36">
        <f>SUM(B2:B4)</f>
        <v>4225</v>
      </c>
      <c r="C5" s="36">
        <f>SUM(C2:C4)</f>
        <v>4084</v>
      </c>
      <c r="D5" s="35">
        <f>SUM(C5/B5)</f>
        <v>0.96662721893491121</v>
      </c>
      <c r="E5" s="35">
        <f>SUM(F5/B5)</f>
        <v>3.3372781065088758E-2</v>
      </c>
      <c r="F5" s="36">
        <f t="shared" ref="F5:J5" si="0">SUM(F2:F4)</f>
        <v>141</v>
      </c>
      <c r="G5" s="36">
        <f t="shared" si="0"/>
        <v>0</v>
      </c>
      <c r="H5" s="36">
        <f t="shared" si="0"/>
        <v>43</v>
      </c>
      <c r="I5" s="36">
        <f t="shared" si="0"/>
        <v>50</v>
      </c>
      <c r="J5" s="36">
        <f t="shared" si="0"/>
        <v>141</v>
      </c>
      <c r="K5" s="315">
        <v>2.6504629629629625E-3</v>
      </c>
      <c r="L5" s="314">
        <v>6.7013888888888887E-3</v>
      </c>
      <c r="M5" s="314">
        <v>4.8263888888888887E-3</v>
      </c>
      <c r="N5" s="314">
        <v>1.0416666666666667E-3</v>
      </c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76.5" x14ac:dyDescent="0.25">
      <c r="A7" s="40" t="s">
        <v>56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  <c r="M7" s="31"/>
      <c r="N7" s="31"/>
    </row>
    <row r="8" spans="1:14" x14ac:dyDescent="0.25">
      <c r="A8" s="33" t="s">
        <v>46</v>
      </c>
      <c r="B8" s="36">
        <v>1836</v>
      </c>
      <c r="C8" s="34">
        <v>1792</v>
      </c>
      <c r="D8" s="35">
        <v>0.97603485838779958</v>
      </c>
      <c r="E8" s="35">
        <v>2.3965141612200435E-2</v>
      </c>
      <c r="F8" s="36">
        <v>44</v>
      </c>
      <c r="G8" s="34"/>
      <c r="H8" s="34"/>
      <c r="I8" s="34">
        <v>44</v>
      </c>
      <c r="J8" s="37">
        <v>3.472222222222222E-3</v>
      </c>
      <c r="K8" s="37">
        <v>5.2083333333333333E-4</v>
      </c>
      <c r="L8" s="37">
        <v>3.9351851851851852E-4</v>
      </c>
      <c r="M8" s="31"/>
      <c r="N8" s="31"/>
    </row>
    <row r="9" spans="1:14" x14ac:dyDescent="0.25">
      <c r="A9" s="33" t="s">
        <v>47</v>
      </c>
      <c r="B9" s="36">
        <v>2149</v>
      </c>
      <c r="C9" s="34">
        <v>2133</v>
      </c>
      <c r="D9" s="35">
        <v>0.99255467659376451</v>
      </c>
      <c r="E9" s="35">
        <v>7.4453234062354587E-3</v>
      </c>
      <c r="F9" s="36">
        <v>16</v>
      </c>
      <c r="G9" s="34"/>
      <c r="H9" s="34"/>
      <c r="I9" s="34">
        <v>16</v>
      </c>
      <c r="J9" s="37">
        <v>3.4027777777777784E-3</v>
      </c>
      <c r="K9" s="37">
        <v>3.5879629629629635E-4</v>
      </c>
      <c r="L9" s="37">
        <v>1.5046296296296297E-4</v>
      </c>
      <c r="M9" s="31"/>
      <c r="N9" s="31"/>
    </row>
    <row r="10" spans="1:14" x14ac:dyDescent="0.25">
      <c r="A10" s="33" t="s">
        <v>48</v>
      </c>
      <c r="B10" s="36">
        <v>2001</v>
      </c>
      <c r="C10" s="34">
        <v>1965</v>
      </c>
      <c r="D10" s="35">
        <v>0.98200899550224885</v>
      </c>
      <c r="E10" s="35">
        <v>1.7991004497751123E-2</v>
      </c>
      <c r="F10" s="36">
        <v>36</v>
      </c>
      <c r="G10" s="34"/>
      <c r="H10" s="34"/>
      <c r="I10" s="34">
        <v>36</v>
      </c>
      <c r="J10" s="37">
        <v>3.483796296296296E-3</v>
      </c>
      <c r="K10" s="37">
        <v>6.4814814814814813E-4</v>
      </c>
      <c r="L10" s="37">
        <v>3.1250000000000001E-4</v>
      </c>
      <c r="M10" s="31"/>
      <c r="N10" s="31"/>
    </row>
    <row r="11" spans="1:14" x14ac:dyDescent="0.25">
      <c r="A11" s="46" t="s">
        <v>39</v>
      </c>
      <c r="B11" s="36">
        <f>SUM(B8:B10)</f>
        <v>5986</v>
      </c>
      <c r="C11" s="36">
        <f>SUM(C8:C10)</f>
        <v>5890</v>
      </c>
      <c r="D11" s="35">
        <f>SUM(C11/B11)</f>
        <v>0.98396257935182097</v>
      </c>
      <c r="E11" s="35">
        <f>SUM(F11/B11)</f>
        <v>1.6037420648179083E-2</v>
      </c>
      <c r="F11" s="36">
        <f t="shared" ref="F11:I11" si="1">SUM(F8:F10)</f>
        <v>96</v>
      </c>
      <c r="G11" s="36">
        <f t="shared" si="1"/>
        <v>0</v>
      </c>
      <c r="H11" s="36">
        <f t="shared" si="1"/>
        <v>0</v>
      </c>
      <c r="I11" s="36">
        <f t="shared" si="1"/>
        <v>96</v>
      </c>
      <c r="J11" s="314">
        <v>3.4490740740740745E-3</v>
      </c>
      <c r="K11" s="315">
        <v>5.4398148148148144E-4</v>
      </c>
      <c r="L11" s="314">
        <v>2.7777777777777778E-4</v>
      </c>
      <c r="M11" s="31"/>
      <c r="N11" s="31"/>
    </row>
    <row r="12" spans="1:14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5">
      <c r="A13" s="44"/>
      <c r="B13" s="47">
        <v>43207</v>
      </c>
      <c r="C13" s="47">
        <v>43237</v>
      </c>
      <c r="D13" s="47">
        <v>43268</v>
      </c>
      <c r="E13" s="48" t="s">
        <v>40</v>
      </c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25">
      <c r="A14" s="43" t="s">
        <v>69</v>
      </c>
      <c r="B14" s="42">
        <v>1153</v>
      </c>
      <c r="C14" s="42">
        <v>1349</v>
      </c>
      <c r="D14" s="42">
        <v>1214</v>
      </c>
      <c r="E14" s="34">
        <f>SUM(B14:D14)</f>
        <v>3716</v>
      </c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33" t="s">
        <v>68</v>
      </c>
      <c r="B15" s="42">
        <v>683</v>
      </c>
      <c r="C15" s="42">
        <v>800</v>
      </c>
      <c r="D15" s="42">
        <v>787</v>
      </c>
      <c r="E15" s="34">
        <f t="shared" ref="E15:E16" si="2">SUM(B15:D15)</f>
        <v>2270</v>
      </c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4" t="s">
        <v>40</v>
      </c>
      <c r="B16" s="34">
        <v>1836</v>
      </c>
      <c r="C16" s="34">
        <f t="shared" ref="C16" si="3">SUM(C14:C15)</f>
        <v>2149</v>
      </c>
      <c r="D16" s="34">
        <v>2001</v>
      </c>
      <c r="E16" s="34">
        <f t="shared" si="2"/>
        <v>5986</v>
      </c>
      <c r="F16" s="31"/>
      <c r="G16" s="31"/>
      <c r="H16" s="31"/>
      <c r="I16" s="31"/>
      <c r="J16" s="31"/>
      <c r="K16" s="31"/>
      <c r="L16" s="31"/>
      <c r="M16" s="31"/>
      <c r="N16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14" sqref="G14"/>
    </sheetView>
  </sheetViews>
  <sheetFormatPr defaultRowHeight="15" x14ac:dyDescent="0.25"/>
  <cols>
    <col min="1" max="1" width="15.5703125" customWidth="1"/>
    <col min="3" max="3" width="9.7109375" customWidth="1"/>
    <col min="4" max="4" width="10.28515625" customWidth="1"/>
    <col min="6" max="6" width="11" customWidth="1"/>
    <col min="11" max="11" width="12.140625" customWidth="1"/>
    <col min="13" max="13" width="11.42578125" customWidth="1"/>
    <col min="14" max="14" width="10.28515625" customWidth="1"/>
  </cols>
  <sheetData>
    <row r="1" spans="1:14" ht="100.9" x14ac:dyDescent="0.3">
      <c r="A1" s="40" t="s">
        <v>55</v>
      </c>
      <c r="B1" s="41" t="s">
        <v>2</v>
      </c>
      <c r="C1" s="41" t="s">
        <v>3</v>
      </c>
      <c r="D1" s="41" t="s">
        <v>4</v>
      </c>
      <c r="E1" s="41" t="s">
        <v>5</v>
      </c>
      <c r="F1" s="41" t="s">
        <v>6</v>
      </c>
      <c r="G1" s="41" t="s">
        <v>7</v>
      </c>
      <c r="H1" s="32" t="s">
        <v>8</v>
      </c>
      <c r="I1" s="32" t="s">
        <v>9</v>
      </c>
      <c r="J1" s="32" t="s">
        <v>10</v>
      </c>
      <c r="K1" s="41" t="s">
        <v>11</v>
      </c>
      <c r="L1" s="41" t="s">
        <v>12</v>
      </c>
      <c r="M1" s="41" t="s">
        <v>13</v>
      </c>
      <c r="N1" s="41" t="s">
        <v>14</v>
      </c>
    </row>
    <row r="2" spans="1:14" ht="14.45" x14ac:dyDescent="0.3">
      <c r="A2" s="33" t="s">
        <v>49</v>
      </c>
      <c r="B2" s="36">
        <v>1450</v>
      </c>
      <c r="C2" s="34">
        <v>1426</v>
      </c>
      <c r="D2" s="35">
        <v>0.98344827586206895</v>
      </c>
      <c r="E2" s="35">
        <v>1.6551724137931035E-2</v>
      </c>
      <c r="F2" s="36">
        <v>24</v>
      </c>
      <c r="G2" s="34">
        <v>0</v>
      </c>
      <c r="H2" s="34">
        <v>17</v>
      </c>
      <c r="I2" s="34">
        <v>20</v>
      </c>
      <c r="J2" s="36">
        <v>24</v>
      </c>
      <c r="K2" s="38">
        <v>2.9745370370370373E-3</v>
      </c>
      <c r="L2" s="37">
        <v>5.2546296296296299E-3</v>
      </c>
      <c r="M2" s="45">
        <v>3.8194444444444446E-4</v>
      </c>
      <c r="N2" s="37">
        <v>3.0092592592592595E-4</v>
      </c>
    </row>
    <row r="3" spans="1:14" ht="14.45" x14ac:dyDescent="0.3">
      <c r="A3" s="33" t="s">
        <v>50</v>
      </c>
      <c r="B3" s="36">
        <v>1665</v>
      </c>
      <c r="C3" s="34">
        <v>1613</v>
      </c>
      <c r="D3" s="35">
        <v>0.96876876876876872</v>
      </c>
      <c r="E3" s="35">
        <v>3.123123123123123E-2</v>
      </c>
      <c r="F3" s="36">
        <v>52</v>
      </c>
      <c r="G3" s="34">
        <v>0</v>
      </c>
      <c r="H3" s="34">
        <v>30</v>
      </c>
      <c r="I3" s="34">
        <v>8</v>
      </c>
      <c r="J3" s="36">
        <v>52</v>
      </c>
      <c r="K3" s="37">
        <v>3.1712962962962958E-3</v>
      </c>
      <c r="L3" s="37">
        <v>5.7870370370370376E-3</v>
      </c>
      <c r="M3" s="38">
        <v>9.0277777777777784E-4</v>
      </c>
      <c r="N3" s="38">
        <v>3.2407407407407406E-4</v>
      </c>
    </row>
    <row r="4" spans="1:14" ht="14.45" x14ac:dyDescent="0.3">
      <c r="A4" s="33" t="s">
        <v>74</v>
      </c>
      <c r="B4" s="36">
        <v>1393</v>
      </c>
      <c r="C4" s="34">
        <v>1348</v>
      </c>
      <c r="D4" s="35">
        <v>0.96769562096195261</v>
      </c>
      <c r="E4" s="35">
        <v>3.2304379038047379E-2</v>
      </c>
      <c r="F4" s="36">
        <v>45</v>
      </c>
      <c r="G4" s="34">
        <v>0</v>
      </c>
      <c r="H4" s="34">
        <v>32</v>
      </c>
      <c r="I4" s="34">
        <v>37</v>
      </c>
      <c r="J4" s="36">
        <v>45</v>
      </c>
      <c r="K4" s="37">
        <v>3.2291666666666666E-3</v>
      </c>
      <c r="L4" s="37">
        <v>5.3819444444444453E-3</v>
      </c>
      <c r="M4" s="37">
        <v>3.9351851851851852E-4</v>
      </c>
      <c r="N4" s="37">
        <v>2.6620370370370372E-4</v>
      </c>
    </row>
    <row r="5" spans="1:14" x14ac:dyDescent="0.25">
      <c r="A5" s="46" t="s">
        <v>39</v>
      </c>
      <c r="B5" s="36">
        <f>SUM(B2:B4)</f>
        <v>4508</v>
      </c>
      <c r="C5" s="36">
        <f>SUM(C2:C4)</f>
        <v>4387</v>
      </c>
      <c r="D5" s="35">
        <f>SUM(C5/B5)</f>
        <v>0.97315882874889081</v>
      </c>
      <c r="E5" s="35">
        <f>SUM(F5/B5)</f>
        <v>2.6841171251109141E-2</v>
      </c>
      <c r="F5" s="36">
        <f t="shared" ref="F5:J5" si="0">SUM(F2:F4)</f>
        <v>121</v>
      </c>
      <c r="G5" s="36">
        <f t="shared" si="0"/>
        <v>0</v>
      </c>
      <c r="H5" s="36">
        <f t="shared" si="0"/>
        <v>79</v>
      </c>
      <c r="I5" s="36">
        <f t="shared" si="0"/>
        <v>65</v>
      </c>
      <c r="J5" s="36">
        <f t="shared" si="0"/>
        <v>121</v>
      </c>
      <c r="K5" s="315">
        <v>3.0208333333333333E-3</v>
      </c>
      <c r="L5" s="314">
        <v>5.4976851851851853E-3</v>
      </c>
      <c r="M5" s="314">
        <v>6.134259259259259E-4</v>
      </c>
      <c r="N5" s="314">
        <v>3.0092592592592595E-4</v>
      </c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76.5" x14ac:dyDescent="0.25">
      <c r="A7" s="40" t="s">
        <v>56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32" t="s">
        <v>8</v>
      </c>
      <c r="H7" s="32" t="s">
        <v>9</v>
      </c>
      <c r="I7" s="32" t="s">
        <v>10</v>
      </c>
      <c r="J7" s="41" t="s">
        <v>12</v>
      </c>
      <c r="K7" s="41" t="s">
        <v>13</v>
      </c>
      <c r="L7" s="41" t="s">
        <v>14</v>
      </c>
      <c r="M7" s="31"/>
      <c r="N7" s="31"/>
    </row>
    <row r="8" spans="1:14" x14ac:dyDescent="0.25">
      <c r="A8" s="33" t="s">
        <v>49</v>
      </c>
      <c r="B8" s="36">
        <v>2008</v>
      </c>
      <c r="C8" s="34">
        <v>1986</v>
      </c>
      <c r="D8" s="35">
        <v>0.98904382470119523</v>
      </c>
      <c r="E8" s="35">
        <v>1.0956175298804782E-2</v>
      </c>
      <c r="F8" s="36">
        <v>22</v>
      </c>
      <c r="G8" s="34"/>
      <c r="H8" s="34"/>
      <c r="I8" s="34">
        <v>22</v>
      </c>
      <c r="J8" s="38">
        <v>3.3564814814814811E-3</v>
      </c>
      <c r="K8" s="38">
        <v>4.9768518518518521E-4</v>
      </c>
      <c r="L8" s="37">
        <v>2.6620370370370372E-4</v>
      </c>
      <c r="M8" s="31"/>
      <c r="N8" s="31"/>
    </row>
    <row r="9" spans="1:14" x14ac:dyDescent="0.25">
      <c r="A9" s="33" t="s">
        <v>50</v>
      </c>
      <c r="B9" s="36">
        <v>2463</v>
      </c>
      <c r="C9" s="34">
        <v>2432</v>
      </c>
      <c r="D9" s="35">
        <v>0.98741372310190823</v>
      </c>
      <c r="E9" s="35">
        <v>1.2586276898091758E-2</v>
      </c>
      <c r="F9" s="36">
        <v>31</v>
      </c>
      <c r="G9" s="34"/>
      <c r="H9" s="34"/>
      <c r="I9" s="34">
        <v>31</v>
      </c>
      <c r="J9" s="38">
        <v>3.6342592592592594E-3</v>
      </c>
      <c r="K9" s="37">
        <v>4.8611111111111104E-4</v>
      </c>
      <c r="L9" s="37">
        <v>2.0833333333333335E-4</v>
      </c>
      <c r="M9" s="31"/>
      <c r="N9" s="31"/>
    </row>
    <row r="10" spans="1:14" x14ac:dyDescent="0.25">
      <c r="A10" s="33" t="s">
        <v>74</v>
      </c>
      <c r="B10" s="36">
        <v>2098</v>
      </c>
      <c r="C10" s="34">
        <v>1963</v>
      </c>
      <c r="D10" s="35">
        <v>0.93565300285986652</v>
      </c>
      <c r="E10" s="35">
        <v>6.4346997140133463E-2</v>
      </c>
      <c r="F10" s="36">
        <v>135</v>
      </c>
      <c r="G10" s="34"/>
      <c r="H10" s="34"/>
      <c r="I10" s="34">
        <v>135</v>
      </c>
      <c r="J10" s="38">
        <v>3.4490740740740745E-3</v>
      </c>
      <c r="K10" s="37">
        <v>5.0347222222222225E-3</v>
      </c>
      <c r="L10" s="37">
        <v>8.1018518518518516E-4</v>
      </c>
      <c r="M10" s="31"/>
      <c r="N10" s="31"/>
    </row>
    <row r="11" spans="1:14" x14ac:dyDescent="0.25">
      <c r="A11" s="46" t="s">
        <v>39</v>
      </c>
      <c r="B11" s="36">
        <f>SUM(B8:B10)</f>
        <v>6569</v>
      </c>
      <c r="C11" s="36">
        <f>SUM(C8:C10)</f>
        <v>6381</v>
      </c>
      <c r="D11" s="35">
        <f>SUM(C11/B11)</f>
        <v>0.97138072766022221</v>
      </c>
      <c r="E11" s="35">
        <f>SUM(F11/B11)</f>
        <v>2.8619272339777745E-2</v>
      </c>
      <c r="F11" s="36">
        <f t="shared" ref="F11:I11" si="1">SUM(F8:F10)</f>
        <v>188</v>
      </c>
      <c r="G11" s="36">
        <f t="shared" si="1"/>
        <v>0</v>
      </c>
      <c r="H11" s="36">
        <f t="shared" si="1"/>
        <v>0</v>
      </c>
      <c r="I11" s="36">
        <f t="shared" si="1"/>
        <v>188</v>
      </c>
      <c r="J11" s="315">
        <v>3.4953703703703705E-3</v>
      </c>
      <c r="K11" s="315">
        <v>2.1759259259259258E-3</v>
      </c>
      <c r="L11" s="314">
        <v>4.1666666666666669E-4</v>
      </c>
      <c r="M11" s="31"/>
      <c r="N11" s="31"/>
    </row>
    <row r="12" spans="1:14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5">
      <c r="A13" s="44"/>
      <c r="B13" s="47">
        <v>43298</v>
      </c>
      <c r="C13" s="47">
        <v>43329</v>
      </c>
      <c r="D13" s="47">
        <v>43360</v>
      </c>
      <c r="E13" s="48" t="s">
        <v>40</v>
      </c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25">
      <c r="A14" s="43" t="s">
        <v>69</v>
      </c>
      <c r="B14" s="42">
        <v>1214</v>
      </c>
      <c r="C14" s="42">
        <v>1536</v>
      </c>
      <c r="D14" s="42"/>
      <c r="E14" s="34">
        <f>SUM(B14:D14)</f>
        <v>2750</v>
      </c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33" t="s">
        <v>68</v>
      </c>
      <c r="B15" s="42">
        <v>787</v>
      </c>
      <c r="C15" s="42">
        <v>927</v>
      </c>
      <c r="D15" s="42"/>
      <c r="E15" s="34">
        <f t="shared" ref="E15:E16" si="2">SUM(B15:D15)</f>
        <v>1714</v>
      </c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5">
      <c r="A16" s="34" t="s">
        <v>40</v>
      </c>
      <c r="B16" s="34">
        <f>SUM(B14:B15)</f>
        <v>2001</v>
      </c>
      <c r="C16" s="34">
        <f t="shared" ref="C16:D16" si="3">SUM(C14:C15)</f>
        <v>2463</v>
      </c>
      <c r="D16" s="34">
        <f t="shared" si="3"/>
        <v>0</v>
      </c>
      <c r="E16" s="34">
        <f t="shared" si="2"/>
        <v>4464</v>
      </c>
      <c r="F16" s="31"/>
      <c r="G16" s="31"/>
      <c r="H16" s="31"/>
      <c r="I16" s="31"/>
      <c r="J16" s="31"/>
      <c r="K16" s="31"/>
      <c r="L16" s="31"/>
      <c r="M16" s="31"/>
      <c r="N16" s="3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48E83D093674EAE13F60310882DAC" ma:contentTypeVersion="7" ma:contentTypeDescription="Create a new document." ma:contentTypeScope="" ma:versionID="6f7d504f95e7964ea48494fb7a47a295">
  <xsd:schema xmlns:xsd="http://www.w3.org/2001/XMLSchema" xmlns:xs="http://www.w3.org/2001/XMLSchema" xmlns:p="http://schemas.microsoft.com/office/2006/metadata/properties" xmlns:ns2="29547ba9-2f37-4997-bb57-fb0c732bedab" xmlns:ns3="858aa8c2-5f8c-4c20-98e3-a4f8121824d8" targetNamespace="http://schemas.microsoft.com/office/2006/metadata/properties" ma:root="true" ma:fieldsID="8853bc7971044c05274806c6c8a3f5ab" ns2:_="" ns3:_="">
    <xsd:import namespace="29547ba9-2f37-4997-bb57-fb0c732bedab"/>
    <xsd:import namespace="858aa8c2-5f8c-4c20-98e3-a4f812182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47ba9-2f37-4997-bb57-fb0c732be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aa8c2-5f8c-4c20-98e3-a4f812182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697C9-9479-42B3-B2EE-95886097D9B2}"/>
</file>

<file path=customXml/itemProps2.xml><?xml version="1.0" encoding="utf-8"?>
<ds:datastoreItem xmlns:ds="http://schemas.openxmlformats.org/officeDocument/2006/customXml" ds:itemID="{FC38F499-8014-47B6-8499-0F6417F94DD6}"/>
</file>

<file path=customXml/itemProps3.xml><?xml version="1.0" encoding="utf-8"?>
<ds:datastoreItem xmlns:ds="http://schemas.openxmlformats.org/officeDocument/2006/customXml" ds:itemID="{4C9C467E-4F4D-43AA-8EBE-C0A9BB509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Annual 2018</vt:lpstr>
      <vt:lpstr>Q1 2018</vt:lpstr>
      <vt:lpstr>Q2 2018</vt:lpstr>
      <vt:lpstr>Q3 2018 </vt:lpstr>
      <vt:lpstr>Q4 2018</vt:lpstr>
      <vt:lpstr>IC Waiver</vt:lpstr>
      <vt:lpstr>ICW Q1 2018</vt:lpstr>
      <vt:lpstr>ICW Q2 2018</vt:lpstr>
      <vt:lpstr>ICW Q3 2018</vt:lpstr>
      <vt:lpstr>ICW Q4 2018</vt:lpstr>
      <vt:lpstr>Daily formulas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2017-02-03T16:00:55Z</dcterms:created>
  <dcterms:modified xsi:type="dcterms:W3CDTF">2018-12-18T16:05:48Z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0x010100B8848E83D093674EAE13F60310882DAC</vt:lpwstr>
  </property>
</Properties>
</file>